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一般会計（目内訳）" sheetId="1" r:id="rId1"/>
    <sheet name="復興特会（目内訳）" sheetId="2" r:id="rId2"/>
  </sheets>
  <definedNames>
    <definedName name="\z" localSheetId="0">#REF!</definedName>
    <definedName name="\z" localSheetId="1">#REF!</definedName>
    <definedName name="\z">#REF!</definedName>
    <definedName name="_xlnm.Print_Area" localSheetId="0">'一般会計（目内訳）'!$A$1:$V$145</definedName>
    <definedName name="_xlnm.Print_Area" localSheetId="1">'復興特会（目内訳）'!$A$1:$V$41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'一般会計（目内訳）'!$2:$5</definedName>
    <definedName name="_xlnm.Print_Titles" localSheetId="1">'復興特会（目内訳）'!$2:$5</definedName>
  </definedNames>
  <calcPr fullCalcOnLoad="1"/>
</workbook>
</file>

<file path=xl/sharedStrings.xml><?xml version="1.0" encoding="utf-8"?>
<sst xmlns="http://schemas.openxmlformats.org/spreadsheetml/2006/main" count="212" uniqueCount="104">
  <si>
    <t>　※　歳出予算現額、支払計画予定額については、四半期ごとに見直し、修正をしているため、年度当初の数値とは一致しない。</t>
  </si>
  <si>
    <t>　※　他省庁から予算の移替えを受けた経費を除いて計上している。</t>
  </si>
  <si>
    <t>　※　支出額については千円未満を切り捨てて計算しているため、合計が一致しないことがある。</t>
  </si>
  <si>
    <t>合計</t>
  </si>
  <si>
    <t>交際費</t>
  </si>
  <si>
    <t>都道府県警察施設災害復旧費補助金</t>
  </si>
  <si>
    <t>都道府県警察施設整備費補助金</t>
  </si>
  <si>
    <t>都道府県警察費補助金</t>
  </si>
  <si>
    <t>航空機購入費</t>
  </si>
  <si>
    <t>船舶購入費</t>
  </si>
  <si>
    <t>公共施設等維持管理運営費</t>
  </si>
  <si>
    <t>捜査費</t>
  </si>
  <si>
    <t>船舶借料</t>
  </si>
  <si>
    <t>電子計算機等借料</t>
  </si>
  <si>
    <t>土地建物借料</t>
  </si>
  <si>
    <t>警察官被服費</t>
  </si>
  <si>
    <t>警察電話専用料</t>
  </si>
  <si>
    <t>通信専用料</t>
  </si>
  <si>
    <t>警察通信維持費</t>
  </si>
  <si>
    <t>警察通信機器整備費</t>
  </si>
  <si>
    <t>車両購入費</t>
  </si>
  <si>
    <t>警察装備費</t>
  </si>
  <si>
    <t>情報処理業務庁費</t>
  </si>
  <si>
    <t>校費</t>
  </si>
  <si>
    <t>入校生旅費</t>
  </si>
  <si>
    <t>活動旅費</t>
  </si>
  <si>
    <t>諸謝金</t>
  </si>
  <si>
    <t>警察活動基盤整備費</t>
  </si>
  <si>
    <t>招へい外国人滞在費</t>
  </si>
  <si>
    <t>試験研究費</t>
  </si>
  <si>
    <t>庁費</t>
  </si>
  <si>
    <t>外国人招へい旅費</t>
  </si>
  <si>
    <t>委員等旅費</t>
  </si>
  <si>
    <t>職員旅費</t>
  </si>
  <si>
    <t>諸謝金</t>
  </si>
  <si>
    <t>子どものための金銭の給付</t>
  </si>
  <si>
    <t>委員手当</t>
  </si>
  <si>
    <t>超過勤務手当</t>
  </si>
  <si>
    <t>職員諸手当</t>
  </si>
  <si>
    <t>職員基本給</t>
  </si>
  <si>
    <t>科学警察研究所</t>
  </si>
  <si>
    <t>情報技術犯罪対策費</t>
  </si>
  <si>
    <t>犯罪被害給付金</t>
  </si>
  <si>
    <t>犯罪被害給付費</t>
  </si>
  <si>
    <t>船舶建造費</t>
  </si>
  <si>
    <t>短時間勤務職員給与</t>
  </si>
  <si>
    <t>皇宮警察本部</t>
  </si>
  <si>
    <t>千葉県警察成田国際空港警備隊費補助金</t>
  </si>
  <si>
    <t>各所修繕</t>
  </si>
  <si>
    <t>警備警察費</t>
  </si>
  <si>
    <t>交通警察費</t>
  </si>
  <si>
    <t>組織犯罪対策費</t>
  </si>
  <si>
    <t>刑事警察費</t>
  </si>
  <si>
    <t>生活安全警察費</t>
  </si>
  <si>
    <t>不動産購入費</t>
  </si>
  <si>
    <t>通信施設整備費</t>
  </si>
  <si>
    <t>警察庁施設費</t>
  </si>
  <si>
    <t>施設施工庁費</t>
  </si>
  <si>
    <t>施設施工旅費</t>
  </si>
  <si>
    <t>警察庁施設費</t>
  </si>
  <si>
    <t>賠償償還及払戻金</t>
  </si>
  <si>
    <t>国際刑事警察会議等分担金</t>
  </si>
  <si>
    <t>国有資産所在市町村交付金</t>
  </si>
  <si>
    <t>国家公務員共済組合負担金</t>
  </si>
  <si>
    <t>警察共済組合特定健康診査・保健指導補助金</t>
  </si>
  <si>
    <t>自動車重量税</t>
  </si>
  <si>
    <t>政府開発援助招へい外国人滞在費</t>
  </si>
  <si>
    <t>国会図書館支部庁費</t>
  </si>
  <si>
    <t>政府開発援助庁費</t>
  </si>
  <si>
    <t>庁費</t>
  </si>
  <si>
    <t>参考人等旅費</t>
  </si>
  <si>
    <t>政府開発援助外国人招へい旅費</t>
  </si>
  <si>
    <t>外国留学旅費</t>
  </si>
  <si>
    <t>赴任旅費</t>
  </si>
  <si>
    <t>報償費</t>
  </si>
  <si>
    <t>退職手当</t>
  </si>
  <si>
    <t>公務災害補償費</t>
  </si>
  <si>
    <t>国際機関等派遣職員給与</t>
  </si>
  <si>
    <t>休職者給与</t>
  </si>
  <si>
    <t>非常勤職員手当</t>
  </si>
  <si>
    <t>警察庁共通費</t>
  </si>
  <si>
    <t>計</t>
  </si>
  <si>
    <t>６月</t>
  </si>
  <si>
    <t>５月</t>
  </si>
  <si>
    <t>４月</t>
  </si>
  <si>
    <t>前年度繰越額</t>
  </si>
  <si>
    <t>移替増減額</t>
  </si>
  <si>
    <t>補　　　　正　　　　額</t>
  </si>
  <si>
    <t>当初予算額</t>
  </si>
  <si>
    <t>所管大臣修正額</t>
  </si>
  <si>
    <t>執行率（%）
（B）／（A）</t>
  </si>
  <si>
    <t>差引額
（Ａ）－（Ｂ）</t>
  </si>
  <si>
    <t>（Ｂ）／（Ａ）</t>
  </si>
  <si>
    <t>支出済額
（累計）
（B）</t>
  </si>
  <si>
    <t>支出済額（第１四半期）</t>
  </si>
  <si>
    <t>支払計画予定額
（第１四半期）
（Ａ）</t>
  </si>
  <si>
    <t>歳出予算現額</t>
  </si>
  <si>
    <t>流用等
増減額</t>
  </si>
  <si>
    <t>予備費
使用額</t>
  </si>
  <si>
    <t>歳　　　　　出　　　　　予　　　　　算　　　　　額</t>
  </si>
  <si>
    <t>（単位：千円）</t>
  </si>
  <si>
    <t>平成24年度　警察庁予算支出状況【一般会計】（第１四半期）</t>
  </si>
  <si>
    <t>（Ｂ）／（Ａ）</t>
  </si>
  <si>
    <t>平成24年度　警察庁予算支出状況【東日本大震災復興特別会計】（第１四半期）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</si>
</sst>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#"/>
    <numFmt numFmtId="179" formatCode="#,##0.0_ "/>
    <numFmt numFmtId="180" formatCode="#,##0_ "/>
    <numFmt numFmtId="181" formatCode="00#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12"/>
      <color indexed="12"/>
      <name val="ＭＳ Ｐゴシック"/>
      <family val="3"/>
    </font>
    <font>
      <sz val="12"/>
      <name val="Terminal"/>
      <family val="0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24"/>
      <color indexed="8"/>
      <name val="Calibri"/>
      <family val="2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/>
      <bottom style="thick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ck"/>
      <right style="thick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/>
      <bottom style="hair"/>
    </border>
    <border>
      <left/>
      <right style="hair"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3" fillId="0" borderId="0" xfId="61" applyNumberFormat="1" applyFont="1" applyFill="1" applyAlignment="1">
      <alignment vertical="center"/>
      <protection/>
    </xf>
    <xf numFmtId="177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Alignment="1">
      <alignment vertical="center"/>
    </xf>
    <xf numFmtId="176" fontId="3" fillId="0" borderId="0" xfId="61" applyNumberFormat="1" applyFont="1" applyFill="1" applyAlignment="1">
      <alignment horizontal="left" vertical="center"/>
      <protection/>
    </xf>
    <xf numFmtId="177" fontId="3" fillId="0" borderId="0" xfId="61" applyNumberFormat="1" applyFont="1" applyFill="1" applyAlignment="1">
      <alignment horizontal="left" vertical="center"/>
      <protection/>
    </xf>
    <xf numFmtId="178" fontId="3" fillId="0" borderId="0" xfId="61" applyNumberFormat="1" applyFont="1" applyFill="1" applyAlignment="1">
      <alignment vertical="center"/>
      <protection/>
    </xf>
    <xf numFmtId="0" fontId="45" fillId="0" borderId="0" xfId="0" applyFont="1" applyFill="1" applyBorder="1" applyAlignment="1">
      <alignment vertical="center"/>
    </xf>
    <xf numFmtId="176" fontId="3" fillId="0" borderId="10" xfId="61" applyNumberFormat="1" applyFont="1" applyFill="1" applyBorder="1" applyAlignment="1">
      <alignment vertical="center"/>
      <protection/>
    </xf>
    <xf numFmtId="176" fontId="3" fillId="0" borderId="11" xfId="61" applyNumberFormat="1" applyFont="1" applyFill="1" applyBorder="1" applyAlignment="1">
      <alignment vertical="center"/>
      <protection/>
    </xf>
    <xf numFmtId="176" fontId="3" fillId="12" borderId="12" xfId="48" applyNumberFormat="1" applyFont="1" applyFill="1" applyBorder="1" applyAlignment="1">
      <alignment vertical="center"/>
    </xf>
    <xf numFmtId="179" fontId="45" fillId="12" borderId="12" xfId="0" applyNumberFormat="1" applyFont="1" applyFill="1" applyBorder="1" applyAlignment="1">
      <alignment vertical="center"/>
    </xf>
    <xf numFmtId="180" fontId="45" fillId="12" borderId="12" xfId="0" applyNumberFormat="1" applyFont="1" applyFill="1" applyBorder="1" applyAlignment="1">
      <alignment vertical="center"/>
    </xf>
    <xf numFmtId="176" fontId="3" fillId="12" borderId="12" xfId="61" applyNumberFormat="1" applyFont="1" applyFill="1" applyBorder="1" applyAlignment="1">
      <alignment vertical="center"/>
      <protection/>
    </xf>
    <xf numFmtId="177" fontId="3" fillId="12" borderId="12" xfId="61" applyNumberFormat="1" applyFont="1" applyFill="1" applyBorder="1" applyAlignment="1">
      <alignment vertical="center"/>
      <protection/>
    </xf>
    <xf numFmtId="177" fontId="3" fillId="0" borderId="13" xfId="48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 applyProtection="1">
      <alignment vertical="center"/>
      <protection locked="0"/>
    </xf>
    <xf numFmtId="176" fontId="3" fillId="0" borderId="12" xfId="48" applyNumberFormat="1" applyFont="1" applyFill="1" applyBorder="1" applyAlignment="1">
      <alignment vertical="center"/>
    </xf>
    <xf numFmtId="179" fontId="45" fillId="0" borderId="12" xfId="0" applyNumberFormat="1" applyFont="1" applyBorder="1" applyAlignment="1">
      <alignment vertical="center"/>
    </xf>
    <xf numFmtId="180" fontId="45" fillId="0" borderId="12" xfId="0" applyNumberFormat="1" applyFont="1" applyBorder="1" applyAlignment="1">
      <alignment vertical="center"/>
    </xf>
    <xf numFmtId="177" fontId="3" fillId="0" borderId="12" xfId="48" applyNumberFormat="1" applyFont="1" applyFill="1" applyBorder="1" applyAlignment="1" applyProtection="1">
      <alignment vertical="center"/>
      <protection locked="0"/>
    </xf>
    <xf numFmtId="176" fontId="3" fillId="0" borderId="12" xfId="48" applyNumberFormat="1" applyFont="1" applyFill="1" applyBorder="1" applyAlignment="1" applyProtection="1">
      <alignment vertical="center"/>
      <protection locked="0"/>
    </xf>
    <xf numFmtId="176" fontId="3" fillId="0" borderId="12" xfId="61" applyNumberFormat="1" applyFont="1" applyFill="1" applyBorder="1" applyAlignment="1">
      <alignment vertical="center"/>
      <protection/>
    </xf>
    <xf numFmtId="176" fontId="3" fillId="0" borderId="12" xfId="61" applyNumberFormat="1" applyFont="1" applyFill="1" applyBorder="1" applyAlignment="1" applyProtection="1">
      <alignment vertical="center"/>
      <protection locked="0"/>
    </xf>
    <xf numFmtId="177" fontId="3" fillId="0" borderId="12" xfId="61" applyNumberFormat="1" applyFont="1" applyFill="1" applyBorder="1" applyAlignment="1" applyProtection="1">
      <alignment vertical="center"/>
      <protection locked="0"/>
    </xf>
    <xf numFmtId="176" fontId="3" fillId="0" borderId="14" xfId="61" applyNumberFormat="1" applyFont="1" applyFill="1" applyBorder="1" applyAlignment="1">
      <alignment horizontal="left" vertical="center"/>
      <protection/>
    </xf>
    <xf numFmtId="178" fontId="3" fillId="0" borderId="15" xfId="61" applyNumberFormat="1" applyFont="1" applyFill="1" applyBorder="1" applyAlignment="1">
      <alignment vertical="center"/>
      <protection/>
    </xf>
    <xf numFmtId="177" fontId="3" fillId="0" borderId="16" xfId="48" applyNumberFormat="1" applyFont="1" applyFill="1" applyBorder="1" applyAlignment="1">
      <alignment vertical="center"/>
    </xf>
    <xf numFmtId="176" fontId="3" fillId="0" borderId="0" xfId="61" applyNumberFormat="1" applyFont="1" applyFill="1" applyAlignment="1">
      <alignment vertical="center" wrapText="1"/>
      <protection/>
    </xf>
    <xf numFmtId="177" fontId="3" fillId="0" borderId="13" xfId="61" applyNumberFormat="1" applyFont="1" applyFill="1" applyBorder="1" applyAlignment="1">
      <alignment vertical="center"/>
      <protection/>
    </xf>
    <xf numFmtId="176" fontId="3" fillId="0" borderId="17" xfId="61" applyNumberFormat="1" applyFont="1" applyFill="1" applyBorder="1" applyAlignment="1">
      <alignment vertical="center"/>
      <protection/>
    </xf>
    <xf numFmtId="176" fontId="3" fillId="0" borderId="17" xfId="48" applyNumberFormat="1" applyFont="1" applyFill="1" applyBorder="1" applyAlignment="1" applyProtection="1">
      <alignment vertical="center"/>
      <protection locked="0"/>
    </xf>
    <xf numFmtId="179" fontId="45" fillId="0" borderId="12" xfId="0" applyNumberFormat="1" applyFont="1" applyFill="1" applyBorder="1" applyAlignment="1">
      <alignment vertical="center"/>
    </xf>
    <xf numFmtId="177" fontId="6" fillId="0" borderId="13" xfId="48" applyNumberFormat="1" applyFont="1" applyFill="1" applyBorder="1" applyAlignment="1">
      <alignment vertical="center"/>
    </xf>
    <xf numFmtId="176" fontId="3" fillId="0" borderId="17" xfId="48" applyNumberFormat="1" applyFont="1" applyFill="1" applyBorder="1" applyAlignment="1">
      <alignment vertical="center"/>
    </xf>
    <xf numFmtId="176" fontId="3" fillId="12" borderId="12" xfId="48" applyNumberFormat="1" applyFont="1" applyFill="1" applyBorder="1" applyAlignment="1" applyProtection="1">
      <alignment vertical="center"/>
      <protection locked="0"/>
    </xf>
    <xf numFmtId="176" fontId="3" fillId="12" borderId="12" xfId="61" applyNumberFormat="1" applyFont="1" applyFill="1" applyBorder="1" applyAlignment="1" applyProtection="1">
      <alignment vertical="center"/>
      <protection locked="0"/>
    </xf>
    <xf numFmtId="176" fontId="2" fillId="0" borderId="14" xfId="61" applyNumberFormat="1" applyFont="1" applyFill="1" applyBorder="1" applyAlignment="1">
      <alignment horizontal="left" vertical="center"/>
      <protection/>
    </xf>
    <xf numFmtId="177" fontId="3" fillId="0" borderId="16" xfId="61" applyNumberFormat="1" applyFont="1" applyFill="1" applyBorder="1" applyAlignment="1">
      <alignment vertical="center"/>
      <protection/>
    </xf>
    <xf numFmtId="176" fontId="3" fillId="12" borderId="12" xfId="61" applyNumberFormat="1" applyFont="1" applyFill="1" applyBorder="1" applyAlignment="1">
      <alignment horizontal="left" vertical="center"/>
      <protection/>
    </xf>
    <xf numFmtId="178" fontId="3" fillId="12" borderId="12" xfId="61" applyNumberFormat="1" applyFont="1" applyFill="1" applyBorder="1" applyAlignment="1">
      <alignment vertical="center"/>
      <protection/>
    </xf>
    <xf numFmtId="176" fontId="3" fillId="0" borderId="14" xfId="61" applyNumberFormat="1" applyFont="1" applyFill="1" applyBorder="1" applyAlignment="1">
      <alignment horizontal="left" vertical="center" shrinkToFit="1"/>
      <protection/>
    </xf>
    <xf numFmtId="177" fontId="3" fillId="12" borderId="12" xfId="48" applyNumberFormat="1" applyFont="1" applyFill="1" applyBorder="1" applyAlignment="1">
      <alignment vertical="center"/>
    </xf>
    <xf numFmtId="180" fontId="3" fillId="12" borderId="12" xfId="61" applyNumberFormat="1" applyFont="1" applyFill="1" applyBorder="1" applyAlignment="1">
      <alignment vertical="center"/>
      <protection/>
    </xf>
    <xf numFmtId="176" fontId="3" fillId="0" borderId="12" xfId="48" applyNumberFormat="1" applyFont="1" applyFill="1" applyBorder="1" applyAlignment="1">
      <alignment horizontal="center" vertical="center"/>
    </xf>
    <xf numFmtId="176" fontId="3" fillId="0" borderId="12" xfId="48" applyNumberFormat="1" applyFont="1" applyFill="1" applyBorder="1" applyAlignment="1" applyProtection="1">
      <alignment horizontal="center" vertical="distributed"/>
      <protection locked="0"/>
    </xf>
    <xf numFmtId="181" fontId="3" fillId="0" borderId="12" xfId="61" applyNumberFormat="1" applyFont="1" applyFill="1" applyBorder="1" applyAlignment="1">
      <alignment horizontal="center" vertical="center"/>
      <protection/>
    </xf>
    <xf numFmtId="177" fontId="3" fillId="0" borderId="0" xfId="48" applyNumberFormat="1" applyFont="1" applyFill="1" applyAlignment="1">
      <alignment horizontal="center" vertical="center"/>
    </xf>
    <xf numFmtId="176" fontId="3" fillId="0" borderId="0" xfId="48" applyNumberFormat="1" applyFont="1" applyFill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177" fontId="3" fillId="0" borderId="18" xfId="48" applyNumberFormat="1" applyFont="1" applyFill="1" applyBorder="1" applyAlignment="1">
      <alignment horizontal="distributed" vertical="center" wrapText="1"/>
    </xf>
    <xf numFmtId="177" fontId="3" fillId="0" borderId="19" xfId="48" applyNumberFormat="1" applyFont="1" applyFill="1" applyBorder="1" applyAlignment="1">
      <alignment horizontal="distributed" vertical="center" wrapText="1"/>
    </xf>
    <xf numFmtId="181" fontId="3" fillId="0" borderId="12" xfId="61" applyNumberFormat="1" applyFont="1" applyFill="1" applyBorder="1" applyAlignment="1">
      <alignment horizontal="center" vertical="center" wrapText="1"/>
      <protection/>
    </xf>
    <xf numFmtId="178" fontId="3" fillId="12" borderId="12" xfId="61" applyNumberFormat="1" applyFont="1" applyFill="1" applyBorder="1" applyAlignment="1">
      <alignment vertical="center"/>
      <protection/>
    </xf>
    <xf numFmtId="0" fontId="46" fillId="0" borderId="0" xfId="0" applyFont="1" applyAlignment="1">
      <alignment horizontal="center" vertical="center"/>
    </xf>
    <xf numFmtId="178" fontId="3" fillId="0" borderId="0" xfId="61" applyNumberFormat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3" fillId="0" borderId="12" xfId="48" applyNumberFormat="1" applyFont="1" applyFill="1" applyBorder="1" applyAlignment="1">
      <alignment horizontal="center" vertical="center" wrapText="1"/>
    </xf>
    <xf numFmtId="177" fontId="3" fillId="0" borderId="12" xfId="48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176" fontId="3" fillId="0" borderId="12" xfId="48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48" applyNumberFormat="1" applyFont="1" applyFill="1" applyBorder="1" applyAlignment="1">
      <alignment horizontal="center" vertical="center"/>
    </xf>
    <xf numFmtId="176" fontId="3" fillId="12" borderId="12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次歳出決算（一般会計）目ご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190500</xdr:rowOff>
    </xdr:from>
    <xdr:to>
      <xdr:col>9</xdr:col>
      <xdr:colOff>1743075</xdr:colOff>
      <xdr:row>136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05350" y="2076450"/>
          <a:ext cx="0" cy="40862250"/>
        </a:xfrm>
        <a:prstGeom prst="rect">
          <a:avLst/>
        </a:prstGeom>
        <a:solidFill>
          <a:srgbClr val="FDEADA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「歳出予算額」から「流用等増減額」については、円単位の表に入力すること。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W142"/>
  <sheetViews>
    <sheetView tabSelected="1" view="pageBreakPreview" zoomScale="90" zoomScaleSheetLayoutView="90" zoomScalePageLayoutView="0" workbookViewId="0" topLeftCell="A1">
      <pane xSplit="2" ySplit="5" topLeftCell="K6" activePane="bottomRight" state="frozen"/>
      <selection pane="topLeft" activeCell="B80" sqref="B80"/>
      <selection pane="topRight" activeCell="B80" sqref="B80"/>
      <selection pane="bottomLeft" activeCell="B80" sqref="B80"/>
      <selection pane="bottomRight" activeCell="B1" sqref="B1"/>
    </sheetView>
  </sheetViews>
  <sheetFormatPr defaultColWidth="9" defaultRowHeight="18"/>
  <cols>
    <col min="1" max="1" width="3.58203125" style="6" customWidth="1"/>
    <col min="2" max="2" width="37.58203125" style="4" customWidth="1"/>
    <col min="3" max="3" width="20.58203125" style="4" hidden="1" customWidth="1"/>
    <col min="4" max="4" width="15.58203125" style="4" hidden="1" customWidth="1"/>
    <col min="5" max="5" width="17.58203125" style="5" hidden="1" customWidth="1"/>
    <col min="6" max="6" width="18.58203125" style="4" hidden="1" customWidth="1"/>
    <col min="7" max="7" width="20.58203125" style="4" hidden="1" customWidth="1"/>
    <col min="8" max="8" width="18.58203125" style="3" hidden="1" customWidth="1"/>
    <col min="9" max="9" width="15.08203125" style="3" hidden="1" customWidth="1"/>
    <col min="10" max="10" width="17.16015625" style="2" hidden="1" customWidth="1"/>
    <col min="11" max="11" width="22.58203125" style="3" customWidth="1"/>
    <col min="12" max="17" width="20.58203125" style="3" customWidth="1"/>
    <col min="18" max="18" width="17.58203125" style="3" customWidth="1"/>
    <col min="19" max="19" width="15.58203125" style="3" customWidth="1"/>
    <col min="20" max="20" width="20.58203125" style="3" hidden="1" customWidth="1"/>
    <col min="21" max="21" width="20.58203125" style="2" hidden="1" customWidth="1"/>
    <col min="22" max="22" width="9" style="1" customWidth="1"/>
    <col min="23" max="23" width="8.58203125" style="1" customWidth="1"/>
    <col min="24" max="16384" width="9" style="1" customWidth="1"/>
  </cols>
  <sheetData>
    <row r="1" ht="24.75" customHeight="1"/>
    <row r="2" spans="1:19" ht="24.75" customHeight="1">
      <c r="A2" s="55" t="s">
        <v>101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1" ht="24.75" customHeight="1" thickBot="1">
      <c r="A3" s="56"/>
      <c r="B3" s="56"/>
      <c r="S3" s="48" t="s">
        <v>100</v>
      </c>
      <c r="T3" s="48"/>
      <c r="U3" s="47"/>
    </row>
    <row r="4" spans="1:21" ht="24.75" customHeight="1" thickTop="1">
      <c r="A4" s="57"/>
      <c r="B4" s="58"/>
      <c r="C4" s="61" t="s">
        <v>99</v>
      </c>
      <c r="D4" s="61"/>
      <c r="E4" s="61"/>
      <c r="F4" s="61"/>
      <c r="G4" s="61"/>
      <c r="H4" s="17"/>
      <c r="I4" s="62" t="s">
        <v>98</v>
      </c>
      <c r="J4" s="63" t="s">
        <v>97</v>
      </c>
      <c r="K4" s="66" t="s">
        <v>96</v>
      </c>
      <c r="L4" s="66" t="s">
        <v>95</v>
      </c>
      <c r="M4" s="67" t="s">
        <v>94</v>
      </c>
      <c r="N4" s="67"/>
      <c r="O4" s="67"/>
      <c r="P4" s="67"/>
      <c r="Q4" s="49" t="s">
        <v>93</v>
      </c>
      <c r="R4" s="49" t="s">
        <v>92</v>
      </c>
      <c r="S4" s="49" t="s">
        <v>91</v>
      </c>
      <c r="T4" s="64" t="s">
        <v>90</v>
      </c>
      <c r="U4" s="51" t="s">
        <v>89</v>
      </c>
    </row>
    <row r="5" spans="1:21" ht="24.75" customHeight="1">
      <c r="A5" s="59"/>
      <c r="B5" s="60"/>
      <c r="C5" s="46" t="s">
        <v>88</v>
      </c>
      <c r="D5" s="53" t="s">
        <v>87</v>
      </c>
      <c r="E5" s="53"/>
      <c r="F5" s="46" t="s">
        <v>86</v>
      </c>
      <c r="G5" s="46" t="s">
        <v>81</v>
      </c>
      <c r="H5" s="44" t="s">
        <v>85</v>
      </c>
      <c r="I5" s="62"/>
      <c r="J5" s="63"/>
      <c r="K5" s="66"/>
      <c r="L5" s="66"/>
      <c r="M5" s="45" t="s">
        <v>84</v>
      </c>
      <c r="N5" s="45" t="s">
        <v>83</v>
      </c>
      <c r="O5" s="45" t="s">
        <v>82</v>
      </c>
      <c r="P5" s="44" t="s">
        <v>81</v>
      </c>
      <c r="Q5" s="50"/>
      <c r="R5" s="50"/>
      <c r="S5" s="50"/>
      <c r="T5" s="65"/>
      <c r="U5" s="52"/>
    </row>
    <row r="6" spans="1:21" ht="24.75" customHeight="1">
      <c r="A6" s="54" t="s">
        <v>80</v>
      </c>
      <c r="B6" s="54"/>
      <c r="C6" s="13">
        <f aca="true" t="shared" si="0" ref="C6:J6">SUM(C7:C41)</f>
        <v>0</v>
      </c>
      <c r="D6" s="13">
        <f t="shared" si="0"/>
        <v>0</v>
      </c>
      <c r="E6" s="14">
        <f t="shared" si="0"/>
        <v>0</v>
      </c>
      <c r="F6" s="43">
        <f t="shared" si="0"/>
        <v>0</v>
      </c>
      <c r="G6" s="13">
        <f t="shared" si="0"/>
        <v>0</v>
      </c>
      <c r="H6" s="10">
        <f t="shared" si="0"/>
        <v>0</v>
      </c>
      <c r="I6" s="10">
        <f t="shared" si="0"/>
        <v>0</v>
      </c>
      <c r="J6" s="42">
        <f t="shared" si="0"/>
        <v>0</v>
      </c>
      <c r="K6" s="10">
        <v>88377018</v>
      </c>
      <c r="L6" s="10">
        <v>23743651</v>
      </c>
      <c r="M6" s="12">
        <v>6335171</v>
      </c>
      <c r="N6" s="12">
        <v>4144535</v>
      </c>
      <c r="O6" s="12">
        <v>10676244</v>
      </c>
      <c r="P6" s="12">
        <v>21155951</v>
      </c>
      <c r="Q6" s="12">
        <v>21155951</v>
      </c>
      <c r="R6" s="11">
        <v>89.10150759881031</v>
      </c>
      <c r="S6" s="10">
        <v>2587700</v>
      </c>
      <c r="T6" s="34">
        <f>SUM(T7:T41)</f>
        <v>12091568870</v>
      </c>
      <c r="U6" s="15">
        <f>SUM(U7:U41)</f>
        <v>-12081085395</v>
      </c>
    </row>
    <row r="7" spans="1:21" ht="24.75" customHeight="1">
      <c r="A7" s="26"/>
      <c r="B7" s="25" t="s">
        <v>39</v>
      </c>
      <c r="C7" s="23"/>
      <c r="D7" s="23"/>
      <c r="E7" s="24"/>
      <c r="F7" s="23"/>
      <c r="G7" s="22">
        <f aca="true" t="shared" si="1" ref="G7:G41">SUM(C7:F7)</f>
        <v>0</v>
      </c>
      <c r="H7" s="21"/>
      <c r="I7" s="21"/>
      <c r="J7" s="20"/>
      <c r="K7" s="19">
        <v>35456492</v>
      </c>
      <c r="L7" s="19">
        <v>8335411</v>
      </c>
      <c r="M7" s="19">
        <v>2674862</v>
      </c>
      <c r="N7" s="19">
        <v>2697759</v>
      </c>
      <c r="O7" s="19">
        <v>2695464</v>
      </c>
      <c r="P7" s="19">
        <v>8068086</v>
      </c>
      <c r="Q7" s="19">
        <v>8068086</v>
      </c>
      <c r="R7" s="18">
        <v>96.79289959427315</v>
      </c>
      <c r="S7" s="17">
        <v>267325</v>
      </c>
      <c r="T7" s="31">
        <v>4958155663</v>
      </c>
      <c r="U7" s="15">
        <f aca="true" t="shared" si="2" ref="U7:U16">O7-T7</f>
        <v>-4955460199</v>
      </c>
    </row>
    <row r="8" spans="1:21" ht="24.75" customHeight="1">
      <c r="A8" s="26"/>
      <c r="B8" s="25" t="s">
        <v>38</v>
      </c>
      <c r="C8" s="23"/>
      <c r="D8" s="23"/>
      <c r="E8" s="24"/>
      <c r="F8" s="23"/>
      <c r="G8" s="22">
        <f t="shared" si="1"/>
        <v>0</v>
      </c>
      <c r="H8" s="21"/>
      <c r="I8" s="21"/>
      <c r="J8" s="24"/>
      <c r="K8" s="19">
        <v>16910721</v>
      </c>
      <c r="L8" s="19">
        <v>6779656</v>
      </c>
      <c r="M8" s="19">
        <v>397977</v>
      </c>
      <c r="N8" s="19">
        <v>343909</v>
      </c>
      <c r="O8" s="19">
        <v>5686377</v>
      </c>
      <c r="P8" s="19">
        <v>6428264</v>
      </c>
      <c r="Q8" s="19">
        <v>6428264</v>
      </c>
      <c r="R8" s="18">
        <v>94.81696416455348</v>
      </c>
      <c r="S8" s="17">
        <v>351392</v>
      </c>
      <c r="T8" s="31">
        <v>641985914</v>
      </c>
      <c r="U8" s="15">
        <f t="shared" si="2"/>
        <v>-636299537</v>
      </c>
    </row>
    <row r="9" spans="1:21" ht="24.75" customHeight="1">
      <c r="A9" s="26"/>
      <c r="B9" s="25" t="s">
        <v>37</v>
      </c>
      <c r="C9" s="23"/>
      <c r="D9" s="23"/>
      <c r="E9" s="24"/>
      <c r="F9" s="23"/>
      <c r="G9" s="22">
        <f t="shared" si="1"/>
        <v>0</v>
      </c>
      <c r="H9" s="21"/>
      <c r="I9" s="21"/>
      <c r="J9" s="24"/>
      <c r="K9" s="19">
        <v>3453598</v>
      </c>
      <c r="L9" s="19">
        <v>574815</v>
      </c>
      <c r="M9" s="19">
        <v>0</v>
      </c>
      <c r="N9" s="19">
        <v>259915</v>
      </c>
      <c r="O9" s="19">
        <v>281913</v>
      </c>
      <c r="P9" s="19">
        <v>541828</v>
      </c>
      <c r="Q9" s="19">
        <v>541828</v>
      </c>
      <c r="R9" s="18">
        <v>94.26128406530798</v>
      </c>
      <c r="S9" s="17">
        <v>32987</v>
      </c>
      <c r="T9" s="31">
        <v>812260400</v>
      </c>
      <c r="U9" s="15">
        <f t="shared" si="2"/>
        <v>-811978487</v>
      </c>
    </row>
    <row r="10" spans="1:21" ht="24.75" customHeight="1">
      <c r="A10" s="26"/>
      <c r="B10" s="25" t="s">
        <v>36</v>
      </c>
      <c r="C10" s="23"/>
      <c r="D10" s="23"/>
      <c r="E10" s="24"/>
      <c r="F10" s="23"/>
      <c r="G10" s="22">
        <f t="shared" si="1"/>
        <v>0</v>
      </c>
      <c r="H10" s="21"/>
      <c r="I10" s="21"/>
      <c r="J10" s="24"/>
      <c r="K10" s="19">
        <v>33879</v>
      </c>
      <c r="L10" s="19">
        <v>7699</v>
      </c>
      <c r="M10" s="19">
        <v>0</v>
      </c>
      <c r="N10" s="19">
        <v>1648</v>
      </c>
      <c r="O10" s="19">
        <v>2072</v>
      </c>
      <c r="P10" s="19">
        <v>3721</v>
      </c>
      <c r="Q10" s="19">
        <v>3721</v>
      </c>
      <c r="R10" s="18">
        <v>48.330952071697624</v>
      </c>
      <c r="S10" s="17">
        <v>3978</v>
      </c>
      <c r="T10" s="31">
        <v>10474200</v>
      </c>
      <c r="U10" s="15">
        <f t="shared" si="2"/>
        <v>-10472128</v>
      </c>
    </row>
    <row r="11" spans="1:21" ht="24.75" customHeight="1">
      <c r="A11" s="26"/>
      <c r="B11" s="25" t="s">
        <v>79</v>
      </c>
      <c r="C11" s="23"/>
      <c r="D11" s="23"/>
      <c r="E11" s="24"/>
      <c r="F11" s="23"/>
      <c r="G11" s="22">
        <f t="shared" si="1"/>
        <v>0</v>
      </c>
      <c r="H11" s="21"/>
      <c r="I11" s="21"/>
      <c r="J11" s="20"/>
      <c r="K11" s="19">
        <v>544171</v>
      </c>
      <c r="L11" s="19">
        <v>128019</v>
      </c>
      <c r="M11" s="19">
        <v>123</v>
      </c>
      <c r="N11" s="19">
        <v>39652</v>
      </c>
      <c r="O11" s="19">
        <v>40680</v>
      </c>
      <c r="P11" s="19">
        <v>80457</v>
      </c>
      <c r="Q11" s="19">
        <v>80457</v>
      </c>
      <c r="R11" s="18">
        <v>62.84770229419071</v>
      </c>
      <c r="S11" s="17">
        <v>47562</v>
      </c>
      <c r="T11" s="31">
        <v>129013362</v>
      </c>
      <c r="U11" s="15">
        <f t="shared" si="2"/>
        <v>-128972682</v>
      </c>
    </row>
    <row r="12" spans="1:21" ht="24.75" customHeight="1">
      <c r="A12" s="26"/>
      <c r="B12" s="25" t="s">
        <v>78</v>
      </c>
      <c r="C12" s="23"/>
      <c r="D12" s="23"/>
      <c r="E12" s="24"/>
      <c r="F12" s="23"/>
      <c r="G12" s="22">
        <f t="shared" si="1"/>
        <v>0</v>
      </c>
      <c r="H12" s="21"/>
      <c r="I12" s="21"/>
      <c r="J12" s="20"/>
      <c r="K12" s="19">
        <v>97535</v>
      </c>
      <c r="L12" s="19">
        <v>20222</v>
      </c>
      <c r="M12" s="19">
        <v>4667</v>
      </c>
      <c r="N12" s="19">
        <v>3661</v>
      </c>
      <c r="O12" s="19">
        <v>5547</v>
      </c>
      <c r="P12" s="19">
        <v>13877</v>
      </c>
      <c r="Q12" s="19">
        <v>13877</v>
      </c>
      <c r="R12" s="18">
        <v>68.62328157452279</v>
      </c>
      <c r="S12" s="17">
        <v>6345</v>
      </c>
      <c r="T12" s="31">
        <v>21181620</v>
      </c>
      <c r="U12" s="15">
        <f t="shared" si="2"/>
        <v>-21176073</v>
      </c>
    </row>
    <row r="13" spans="1:21" ht="24.75" customHeight="1">
      <c r="A13" s="26"/>
      <c r="B13" s="25" t="s">
        <v>77</v>
      </c>
      <c r="C13" s="23"/>
      <c r="D13" s="23"/>
      <c r="E13" s="24"/>
      <c r="F13" s="23"/>
      <c r="G13" s="22">
        <f t="shared" si="1"/>
        <v>0</v>
      </c>
      <c r="H13" s="21"/>
      <c r="I13" s="21"/>
      <c r="J13" s="20"/>
      <c r="K13" s="19">
        <v>107492</v>
      </c>
      <c r="L13" s="19">
        <v>25878</v>
      </c>
      <c r="M13" s="19">
        <v>5886</v>
      </c>
      <c r="N13" s="19">
        <v>5965</v>
      </c>
      <c r="O13" s="19">
        <v>13322</v>
      </c>
      <c r="P13" s="19">
        <v>25174</v>
      </c>
      <c r="Q13" s="19">
        <v>25174</v>
      </c>
      <c r="R13" s="18">
        <v>97.27954246850607</v>
      </c>
      <c r="S13" s="17">
        <v>704</v>
      </c>
      <c r="T13" s="31">
        <v>10881513</v>
      </c>
      <c r="U13" s="15">
        <f t="shared" si="2"/>
        <v>-10868191</v>
      </c>
    </row>
    <row r="14" spans="1:21" ht="24.75" customHeight="1">
      <c r="A14" s="26"/>
      <c r="B14" s="25" t="s">
        <v>45</v>
      </c>
      <c r="C14" s="23"/>
      <c r="D14" s="23"/>
      <c r="E14" s="24"/>
      <c r="F14" s="23"/>
      <c r="G14" s="22">
        <f t="shared" si="1"/>
        <v>0</v>
      </c>
      <c r="H14" s="21"/>
      <c r="I14" s="21"/>
      <c r="J14" s="20"/>
      <c r="K14" s="19">
        <v>183442</v>
      </c>
      <c r="L14" s="19">
        <v>36244</v>
      </c>
      <c r="M14" s="19">
        <v>7004</v>
      </c>
      <c r="N14" s="19">
        <v>9750</v>
      </c>
      <c r="O14" s="19">
        <v>14859</v>
      </c>
      <c r="P14" s="19">
        <v>31614</v>
      </c>
      <c r="Q14" s="19">
        <v>31614</v>
      </c>
      <c r="R14" s="18">
        <v>87.22547180222934</v>
      </c>
      <c r="S14" s="17">
        <v>4630</v>
      </c>
      <c r="T14" s="31">
        <v>723563</v>
      </c>
      <c r="U14" s="15">
        <f t="shared" si="2"/>
        <v>-708704</v>
      </c>
    </row>
    <row r="15" spans="1:21" ht="24.75" customHeight="1">
      <c r="A15" s="26"/>
      <c r="B15" s="25" t="s">
        <v>76</v>
      </c>
      <c r="C15" s="23"/>
      <c r="D15" s="23"/>
      <c r="E15" s="24"/>
      <c r="F15" s="23"/>
      <c r="G15" s="22">
        <f t="shared" si="1"/>
        <v>0</v>
      </c>
      <c r="H15" s="21"/>
      <c r="I15" s="21"/>
      <c r="J15" s="20"/>
      <c r="K15" s="19">
        <v>160728</v>
      </c>
      <c r="L15" s="19">
        <v>35201</v>
      </c>
      <c r="M15" s="19">
        <v>16483</v>
      </c>
      <c r="N15" s="19">
        <v>138</v>
      </c>
      <c r="O15" s="19">
        <v>17240</v>
      </c>
      <c r="P15" s="19">
        <v>33862</v>
      </c>
      <c r="Q15" s="19">
        <v>33862</v>
      </c>
      <c r="R15" s="18">
        <v>96.19613079173888</v>
      </c>
      <c r="S15" s="17">
        <v>1339</v>
      </c>
      <c r="T15" s="31">
        <v>23922166</v>
      </c>
      <c r="U15" s="15">
        <f t="shared" si="2"/>
        <v>-23904926</v>
      </c>
    </row>
    <row r="16" spans="1:21" ht="24.75" customHeight="1">
      <c r="A16" s="26"/>
      <c r="B16" s="25" t="s">
        <v>75</v>
      </c>
      <c r="C16" s="23"/>
      <c r="D16" s="23"/>
      <c r="E16" s="24"/>
      <c r="F16" s="23"/>
      <c r="G16" s="22">
        <f t="shared" si="1"/>
        <v>0</v>
      </c>
      <c r="H16" s="21"/>
      <c r="I16" s="21"/>
      <c r="J16" s="20"/>
      <c r="K16" s="19">
        <v>9702922</v>
      </c>
      <c r="L16" s="19">
        <v>385726</v>
      </c>
      <c r="M16" s="19">
        <v>107009</v>
      </c>
      <c r="N16" s="19">
        <v>893</v>
      </c>
      <c r="O16" s="19">
        <v>10105</v>
      </c>
      <c r="P16" s="19">
        <v>118007</v>
      </c>
      <c r="Q16" s="19">
        <v>118007</v>
      </c>
      <c r="R16" s="18">
        <v>30.59347827214137</v>
      </c>
      <c r="S16" s="17">
        <v>267719</v>
      </c>
      <c r="T16" s="31">
        <v>79057150</v>
      </c>
      <c r="U16" s="15">
        <f t="shared" si="2"/>
        <v>-79047045</v>
      </c>
    </row>
    <row r="17" spans="1:21" ht="24.75" customHeight="1">
      <c r="A17" s="26"/>
      <c r="B17" s="25" t="s">
        <v>35</v>
      </c>
      <c r="C17" s="23"/>
      <c r="D17" s="23"/>
      <c r="E17" s="24"/>
      <c r="F17" s="23"/>
      <c r="G17" s="22">
        <f t="shared" si="1"/>
        <v>0</v>
      </c>
      <c r="H17" s="21"/>
      <c r="I17" s="21"/>
      <c r="J17" s="20"/>
      <c r="K17" s="19">
        <v>564350</v>
      </c>
      <c r="L17" s="19">
        <v>195550</v>
      </c>
      <c r="M17" s="19">
        <v>0</v>
      </c>
      <c r="N17" s="19">
        <v>0</v>
      </c>
      <c r="O17" s="19">
        <v>192760</v>
      </c>
      <c r="P17" s="19">
        <v>192760</v>
      </c>
      <c r="Q17" s="19">
        <v>192760</v>
      </c>
      <c r="R17" s="18">
        <v>98.57325492201483</v>
      </c>
      <c r="S17" s="17">
        <v>2790</v>
      </c>
      <c r="T17" s="31"/>
      <c r="U17" s="15"/>
    </row>
    <row r="18" spans="1:21" ht="24.75" customHeight="1">
      <c r="A18" s="26"/>
      <c r="B18" s="25" t="s">
        <v>26</v>
      </c>
      <c r="C18" s="23"/>
      <c r="D18" s="23"/>
      <c r="E18" s="24"/>
      <c r="F18" s="23"/>
      <c r="G18" s="22">
        <f t="shared" si="1"/>
        <v>0</v>
      </c>
      <c r="H18" s="21"/>
      <c r="I18" s="21"/>
      <c r="J18" s="20"/>
      <c r="K18" s="19">
        <v>7614</v>
      </c>
      <c r="L18" s="19">
        <v>2038</v>
      </c>
      <c r="M18" s="19">
        <v>26</v>
      </c>
      <c r="N18" s="19">
        <v>312</v>
      </c>
      <c r="O18" s="19">
        <v>484</v>
      </c>
      <c r="P18" s="19">
        <v>822</v>
      </c>
      <c r="Q18" s="19">
        <v>822</v>
      </c>
      <c r="R18" s="18">
        <v>40.333660451422965</v>
      </c>
      <c r="S18" s="17">
        <v>1216</v>
      </c>
      <c r="T18" s="31">
        <v>3069400</v>
      </c>
      <c r="U18" s="15">
        <f aca="true" t="shared" si="3" ref="U18:U41">O18-T18</f>
        <v>-3068916</v>
      </c>
    </row>
    <row r="19" spans="1:21" ht="24.75" customHeight="1">
      <c r="A19" s="26"/>
      <c r="B19" s="25" t="s">
        <v>74</v>
      </c>
      <c r="C19" s="23"/>
      <c r="D19" s="23"/>
      <c r="E19" s="24"/>
      <c r="F19" s="23"/>
      <c r="G19" s="22">
        <f t="shared" si="1"/>
        <v>0</v>
      </c>
      <c r="H19" s="21"/>
      <c r="I19" s="21"/>
      <c r="J19" s="20"/>
      <c r="K19" s="19">
        <v>144505</v>
      </c>
      <c r="L19" s="19">
        <v>54601</v>
      </c>
      <c r="M19" s="19">
        <v>1295</v>
      </c>
      <c r="N19" s="19">
        <v>2173</v>
      </c>
      <c r="O19" s="19">
        <v>5158</v>
      </c>
      <c r="P19" s="19">
        <v>8627</v>
      </c>
      <c r="Q19" s="19">
        <v>8627</v>
      </c>
      <c r="R19" s="18">
        <v>15.800076921668103</v>
      </c>
      <c r="S19" s="17">
        <v>45974</v>
      </c>
      <c r="T19" s="31">
        <v>19376271</v>
      </c>
      <c r="U19" s="15">
        <f t="shared" si="3"/>
        <v>-19371113</v>
      </c>
    </row>
    <row r="20" spans="1:21" ht="24.75" customHeight="1">
      <c r="A20" s="26"/>
      <c r="B20" s="25" t="s">
        <v>33</v>
      </c>
      <c r="C20" s="23"/>
      <c r="D20" s="23"/>
      <c r="E20" s="24"/>
      <c r="F20" s="23"/>
      <c r="G20" s="22">
        <f t="shared" si="1"/>
        <v>0</v>
      </c>
      <c r="H20" s="21"/>
      <c r="I20" s="21"/>
      <c r="J20" s="20"/>
      <c r="K20" s="19">
        <v>266086</v>
      </c>
      <c r="L20" s="19">
        <v>83944</v>
      </c>
      <c r="M20" s="19">
        <v>9450</v>
      </c>
      <c r="N20" s="19">
        <v>11800</v>
      </c>
      <c r="O20" s="19">
        <v>17399</v>
      </c>
      <c r="P20" s="19">
        <v>38650</v>
      </c>
      <c r="Q20" s="19">
        <v>38650</v>
      </c>
      <c r="R20" s="18">
        <v>46.042599828457064</v>
      </c>
      <c r="S20" s="17">
        <v>45294</v>
      </c>
      <c r="T20" s="31">
        <v>83449701</v>
      </c>
      <c r="U20" s="15">
        <f t="shared" si="3"/>
        <v>-83432302</v>
      </c>
    </row>
    <row r="21" spans="1:21" ht="24.75" customHeight="1">
      <c r="A21" s="26"/>
      <c r="B21" s="25" t="s">
        <v>73</v>
      </c>
      <c r="C21" s="23"/>
      <c r="D21" s="23"/>
      <c r="E21" s="24"/>
      <c r="F21" s="23"/>
      <c r="G21" s="22">
        <f t="shared" si="1"/>
        <v>0</v>
      </c>
      <c r="H21" s="21"/>
      <c r="I21" s="21"/>
      <c r="J21" s="20"/>
      <c r="K21" s="19">
        <v>251610</v>
      </c>
      <c r="L21" s="19">
        <v>62830</v>
      </c>
      <c r="M21" s="19">
        <v>154</v>
      </c>
      <c r="N21" s="19">
        <v>11091</v>
      </c>
      <c r="O21" s="19">
        <v>84298</v>
      </c>
      <c r="P21" s="19">
        <v>95545</v>
      </c>
      <c r="Q21" s="19">
        <v>95545</v>
      </c>
      <c r="R21" s="18">
        <v>152.06907528250835</v>
      </c>
      <c r="S21" s="17">
        <v>-32715</v>
      </c>
      <c r="T21" s="31">
        <v>12516174</v>
      </c>
      <c r="U21" s="15">
        <f t="shared" si="3"/>
        <v>-12431876</v>
      </c>
    </row>
    <row r="22" spans="1:21" ht="24.75" customHeight="1">
      <c r="A22" s="26"/>
      <c r="B22" s="25" t="s">
        <v>72</v>
      </c>
      <c r="C22" s="23"/>
      <c r="D22" s="23"/>
      <c r="E22" s="24"/>
      <c r="F22" s="23"/>
      <c r="G22" s="22">
        <f t="shared" si="1"/>
        <v>0</v>
      </c>
      <c r="H22" s="21"/>
      <c r="I22" s="21"/>
      <c r="J22" s="20"/>
      <c r="K22" s="19">
        <v>51350</v>
      </c>
      <c r="L22" s="19">
        <v>51350</v>
      </c>
      <c r="M22" s="19">
        <v>7008</v>
      </c>
      <c r="N22" s="19">
        <v>14016</v>
      </c>
      <c r="O22" s="19">
        <v>3504</v>
      </c>
      <c r="P22" s="19">
        <v>24528</v>
      </c>
      <c r="Q22" s="19">
        <v>24528</v>
      </c>
      <c r="R22" s="18">
        <v>47.76630963972736</v>
      </c>
      <c r="S22" s="17">
        <v>26822</v>
      </c>
      <c r="T22" s="31">
        <v>4988301</v>
      </c>
      <c r="U22" s="15">
        <f t="shared" si="3"/>
        <v>-4984797</v>
      </c>
    </row>
    <row r="23" spans="1:21" ht="24.75" customHeight="1">
      <c r="A23" s="26"/>
      <c r="B23" s="25" t="s">
        <v>32</v>
      </c>
      <c r="C23" s="23"/>
      <c r="D23" s="23"/>
      <c r="E23" s="24"/>
      <c r="F23" s="23"/>
      <c r="G23" s="22">
        <f t="shared" si="1"/>
        <v>0</v>
      </c>
      <c r="H23" s="21"/>
      <c r="I23" s="21"/>
      <c r="J23" s="20"/>
      <c r="K23" s="19">
        <v>1739</v>
      </c>
      <c r="L23" s="19">
        <v>428</v>
      </c>
      <c r="M23" s="19">
        <v>0</v>
      </c>
      <c r="N23" s="19">
        <v>33</v>
      </c>
      <c r="O23" s="19">
        <v>47</v>
      </c>
      <c r="P23" s="19">
        <v>81</v>
      </c>
      <c r="Q23" s="19">
        <v>81</v>
      </c>
      <c r="R23" s="18">
        <v>18.925233644859812</v>
      </c>
      <c r="S23" s="17">
        <v>347</v>
      </c>
      <c r="T23" s="31">
        <v>2860620</v>
      </c>
      <c r="U23" s="15">
        <f t="shared" si="3"/>
        <v>-2860573</v>
      </c>
    </row>
    <row r="24" spans="1:21" ht="24.75" customHeight="1">
      <c r="A24" s="26"/>
      <c r="B24" s="25" t="s">
        <v>31</v>
      </c>
      <c r="C24" s="23"/>
      <c r="D24" s="23"/>
      <c r="E24" s="24"/>
      <c r="F24" s="23"/>
      <c r="G24" s="22">
        <f t="shared" si="1"/>
        <v>0</v>
      </c>
      <c r="H24" s="21"/>
      <c r="I24" s="21"/>
      <c r="J24" s="20"/>
      <c r="K24" s="19">
        <v>31050</v>
      </c>
      <c r="L24" s="19">
        <v>11896</v>
      </c>
      <c r="M24" s="19">
        <v>0</v>
      </c>
      <c r="N24" s="19">
        <v>315</v>
      </c>
      <c r="O24" s="19">
        <v>0</v>
      </c>
      <c r="P24" s="19">
        <v>315</v>
      </c>
      <c r="Q24" s="19">
        <v>315</v>
      </c>
      <c r="R24" s="18">
        <v>2.647948890383322</v>
      </c>
      <c r="S24" s="17">
        <v>11581</v>
      </c>
      <c r="T24" s="31">
        <v>37188040</v>
      </c>
      <c r="U24" s="15">
        <f t="shared" si="3"/>
        <v>-37188040</v>
      </c>
    </row>
    <row r="25" spans="1:21" ht="24.75" customHeight="1">
      <c r="A25" s="26"/>
      <c r="B25" s="25" t="s">
        <v>71</v>
      </c>
      <c r="C25" s="23"/>
      <c r="D25" s="23"/>
      <c r="E25" s="24"/>
      <c r="F25" s="23"/>
      <c r="G25" s="22">
        <f t="shared" si="1"/>
        <v>0</v>
      </c>
      <c r="H25" s="21"/>
      <c r="I25" s="21"/>
      <c r="J25" s="20"/>
      <c r="K25" s="19">
        <v>4195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8">
        <v>0</v>
      </c>
      <c r="S25" s="17">
        <v>0</v>
      </c>
      <c r="T25" s="31">
        <v>13187000</v>
      </c>
      <c r="U25" s="15">
        <f t="shared" si="3"/>
        <v>-13187000</v>
      </c>
    </row>
    <row r="26" spans="1:21" ht="24.75" customHeight="1">
      <c r="A26" s="26"/>
      <c r="B26" s="25" t="s">
        <v>70</v>
      </c>
      <c r="C26" s="23"/>
      <c r="D26" s="23"/>
      <c r="E26" s="24"/>
      <c r="F26" s="23"/>
      <c r="G26" s="22">
        <f t="shared" si="1"/>
        <v>0</v>
      </c>
      <c r="H26" s="21"/>
      <c r="I26" s="21"/>
      <c r="J26" s="20"/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8">
        <v>0</v>
      </c>
      <c r="S26" s="17">
        <v>0</v>
      </c>
      <c r="T26" s="31">
        <v>104000</v>
      </c>
      <c r="U26" s="15">
        <f t="shared" si="3"/>
        <v>-104000</v>
      </c>
    </row>
    <row r="27" spans="1:21" ht="24.75" customHeight="1">
      <c r="A27" s="26"/>
      <c r="B27" s="25" t="s">
        <v>69</v>
      </c>
      <c r="C27" s="23"/>
      <c r="D27" s="23"/>
      <c r="E27" s="24"/>
      <c r="F27" s="23"/>
      <c r="G27" s="22">
        <f t="shared" si="1"/>
        <v>0</v>
      </c>
      <c r="H27" s="21"/>
      <c r="I27" s="21"/>
      <c r="J27" s="20"/>
      <c r="K27" s="19">
        <v>4300088</v>
      </c>
      <c r="L27" s="19">
        <v>1470295</v>
      </c>
      <c r="M27" s="19">
        <v>7907</v>
      </c>
      <c r="N27" s="19">
        <v>216515</v>
      </c>
      <c r="O27" s="19">
        <v>295409</v>
      </c>
      <c r="P27" s="19">
        <v>519831</v>
      </c>
      <c r="Q27" s="19">
        <v>519831</v>
      </c>
      <c r="R27" s="18">
        <v>35.35555789824491</v>
      </c>
      <c r="S27" s="17">
        <v>950464</v>
      </c>
      <c r="T27" s="31">
        <v>1994096732</v>
      </c>
      <c r="U27" s="15">
        <f t="shared" si="3"/>
        <v>-1993801323</v>
      </c>
    </row>
    <row r="28" spans="1:21" ht="24.75" customHeight="1">
      <c r="A28" s="26"/>
      <c r="B28" s="25" t="s">
        <v>68</v>
      </c>
      <c r="C28" s="23"/>
      <c r="D28" s="23"/>
      <c r="E28" s="24"/>
      <c r="F28" s="23"/>
      <c r="G28" s="22">
        <f t="shared" si="1"/>
        <v>0</v>
      </c>
      <c r="H28" s="21"/>
      <c r="I28" s="21"/>
      <c r="J28" s="20"/>
      <c r="K28" s="19">
        <v>7615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8">
        <v>0</v>
      </c>
      <c r="S28" s="17">
        <v>0</v>
      </c>
      <c r="T28" s="31">
        <v>14204000</v>
      </c>
      <c r="U28" s="15">
        <f t="shared" si="3"/>
        <v>-14204000</v>
      </c>
    </row>
    <row r="29" spans="1:21" ht="24.75" customHeight="1">
      <c r="A29" s="26"/>
      <c r="B29" s="25" t="s">
        <v>67</v>
      </c>
      <c r="C29" s="23"/>
      <c r="D29" s="23"/>
      <c r="E29" s="24"/>
      <c r="F29" s="23"/>
      <c r="G29" s="22">
        <f t="shared" si="1"/>
        <v>0</v>
      </c>
      <c r="H29" s="21"/>
      <c r="I29" s="21"/>
      <c r="J29" s="20"/>
      <c r="K29" s="19">
        <v>1781</v>
      </c>
      <c r="L29" s="19">
        <v>446</v>
      </c>
      <c r="M29" s="19">
        <v>0</v>
      </c>
      <c r="N29" s="19">
        <v>0</v>
      </c>
      <c r="O29" s="19">
        <v>116</v>
      </c>
      <c r="P29" s="19">
        <v>116</v>
      </c>
      <c r="Q29" s="19">
        <v>116</v>
      </c>
      <c r="R29" s="18">
        <v>26.00896860986547</v>
      </c>
      <c r="S29" s="17">
        <v>330</v>
      </c>
      <c r="T29" s="31">
        <v>840544</v>
      </c>
      <c r="U29" s="15">
        <f t="shared" si="3"/>
        <v>-840428</v>
      </c>
    </row>
    <row r="30" spans="1:21" ht="24.75" customHeight="1">
      <c r="A30" s="26"/>
      <c r="B30" s="25" t="s">
        <v>21</v>
      </c>
      <c r="C30" s="23"/>
      <c r="D30" s="23"/>
      <c r="E30" s="24"/>
      <c r="F30" s="23"/>
      <c r="G30" s="22">
        <f t="shared" si="1"/>
        <v>0</v>
      </c>
      <c r="H30" s="21"/>
      <c r="I30" s="21"/>
      <c r="J30" s="20"/>
      <c r="K30" s="19">
        <v>5569</v>
      </c>
      <c r="L30" s="19">
        <v>1059</v>
      </c>
      <c r="M30" s="19">
        <v>0</v>
      </c>
      <c r="N30" s="19">
        <v>39</v>
      </c>
      <c r="O30" s="19">
        <v>0</v>
      </c>
      <c r="P30" s="19">
        <v>39</v>
      </c>
      <c r="Q30" s="19">
        <v>39</v>
      </c>
      <c r="R30" s="18">
        <v>3.6827195467422094</v>
      </c>
      <c r="S30" s="17">
        <v>1020</v>
      </c>
      <c r="T30" s="31">
        <v>15184623</v>
      </c>
      <c r="U30" s="15">
        <f t="shared" si="3"/>
        <v>-15184623</v>
      </c>
    </row>
    <row r="31" spans="1:21" ht="24.75" customHeight="1">
      <c r="A31" s="26"/>
      <c r="B31" s="25" t="s">
        <v>14</v>
      </c>
      <c r="C31" s="23"/>
      <c r="D31" s="23"/>
      <c r="E31" s="24"/>
      <c r="F31" s="23"/>
      <c r="G31" s="22">
        <f t="shared" si="1"/>
        <v>0</v>
      </c>
      <c r="H31" s="21"/>
      <c r="I31" s="21"/>
      <c r="J31" s="20"/>
      <c r="K31" s="19">
        <v>67843</v>
      </c>
      <c r="L31" s="19">
        <v>67843</v>
      </c>
      <c r="M31" s="19">
        <v>61222</v>
      </c>
      <c r="N31" s="19">
        <v>6619</v>
      </c>
      <c r="O31" s="19">
        <v>0</v>
      </c>
      <c r="P31" s="19">
        <v>67841</v>
      </c>
      <c r="Q31" s="19">
        <v>67841</v>
      </c>
      <c r="R31" s="18">
        <v>99.99705201715726</v>
      </c>
      <c r="S31" s="17">
        <v>2</v>
      </c>
      <c r="T31" s="31">
        <v>400680</v>
      </c>
      <c r="U31" s="15">
        <f t="shared" si="3"/>
        <v>-400680</v>
      </c>
    </row>
    <row r="32" spans="1:21" ht="24.75" customHeight="1">
      <c r="A32" s="26"/>
      <c r="B32" s="25" t="s">
        <v>28</v>
      </c>
      <c r="C32" s="23"/>
      <c r="D32" s="23"/>
      <c r="E32" s="24"/>
      <c r="F32" s="23"/>
      <c r="G32" s="22">
        <f t="shared" si="1"/>
        <v>0</v>
      </c>
      <c r="H32" s="21"/>
      <c r="I32" s="21"/>
      <c r="J32" s="20"/>
      <c r="K32" s="19">
        <v>6889</v>
      </c>
      <c r="L32" s="19">
        <v>2367</v>
      </c>
      <c r="M32" s="19">
        <v>181</v>
      </c>
      <c r="N32" s="19">
        <v>131</v>
      </c>
      <c r="O32" s="19">
        <v>0</v>
      </c>
      <c r="P32" s="19">
        <v>312</v>
      </c>
      <c r="Q32" s="19">
        <v>312</v>
      </c>
      <c r="R32" s="18">
        <v>13.181242078580482</v>
      </c>
      <c r="S32" s="17">
        <v>2055</v>
      </c>
      <c r="T32" s="31">
        <v>14955400</v>
      </c>
      <c r="U32" s="15">
        <f t="shared" si="3"/>
        <v>-14955400</v>
      </c>
    </row>
    <row r="33" spans="1:21" ht="24.75" customHeight="1">
      <c r="A33" s="26"/>
      <c r="B33" s="25" t="s">
        <v>66</v>
      </c>
      <c r="C33" s="23"/>
      <c r="D33" s="23"/>
      <c r="E33" s="24"/>
      <c r="F33" s="23"/>
      <c r="G33" s="22">
        <f t="shared" si="1"/>
        <v>0</v>
      </c>
      <c r="H33" s="21"/>
      <c r="I33" s="21"/>
      <c r="J33" s="20"/>
      <c r="K33" s="19">
        <v>801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8">
        <v>0</v>
      </c>
      <c r="S33" s="17">
        <v>0</v>
      </c>
      <c r="T33" s="31">
        <v>2517000</v>
      </c>
      <c r="U33" s="15">
        <f t="shared" si="3"/>
        <v>-2517000</v>
      </c>
    </row>
    <row r="34" spans="1:21" ht="24.75" customHeight="1">
      <c r="A34" s="26"/>
      <c r="B34" s="25" t="s">
        <v>48</v>
      </c>
      <c r="C34" s="23"/>
      <c r="D34" s="23"/>
      <c r="E34" s="24"/>
      <c r="F34" s="23"/>
      <c r="G34" s="22">
        <f t="shared" si="1"/>
        <v>0</v>
      </c>
      <c r="H34" s="21"/>
      <c r="I34" s="21"/>
      <c r="J34" s="20"/>
      <c r="K34" s="19">
        <v>425413</v>
      </c>
      <c r="L34" s="19">
        <v>218985</v>
      </c>
      <c r="M34" s="19">
        <v>1100</v>
      </c>
      <c r="N34" s="19">
        <v>6845</v>
      </c>
      <c r="O34" s="19">
        <v>15781</v>
      </c>
      <c r="P34" s="19">
        <v>23728</v>
      </c>
      <c r="Q34" s="19">
        <v>23728</v>
      </c>
      <c r="R34" s="18">
        <v>10.835445350138137</v>
      </c>
      <c r="S34" s="17">
        <v>195257</v>
      </c>
      <c r="T34" s="31">
        <v>188948772</v>
      </c>
      <c r="U34" s="15">
        <f t="shared" si="3"/>
        <v>-188932991</v>
      </c>
    </row>
    <row r="35" spans="1:21" ht="24.75" customHeight="1">
      <c r="A35" s="26"/>
      <c r="B35" s="25" t="s">
        <v>65</v>
      </c>
      <c r="C35" s="23"/>
      <c r="D35" s="23"/>
      <c r="E35" s="24"/>
      <c r="F35" s="23"/>
      <c r="G35" s="22">
        <f t="shared" si="1"/>
        <v>0</v>
      </c>
      <c r="H35" s="21"/>
      <c r="I35" s="21"/>
      <c r="J35" s="20"/>
      <c r="K35" s="19">
        <v>16625</v>
      </c>
      <c r="L35" s="19">
        <v>170</v>
      </c>
      <c r="M35" s="19">
        <v>110</v>
      </c>
      <c r="N35" s="19">
        <v>0</v>
      </c>
      <c r="O35" s="19">
        <v>49</v>
      </c>
      <c r="P35" s="19">
        <v>159</v>
      </c>
      <c r="Q35" s="19">
        <v>159</v>
      </c>
      <c r="R35" s="18">
        <v>93.52941176470588</v>
      </c>
      <c r="S35" s="17">
        <v>11</v>
      </c>
      <c r="T35" s="31">
        <v>9861100</v>
      </c>
      <c r="U35" s="15">
        <f t="shared" si="3"/>
        <v>-9861051</v>
      </c>
    </row>
    <row r="36" spans="1:21" ht="24.75" customHeight="1">
      <c r="A36" s="26"/>
      <c r="B36" s="41" t="s">
        <v>64</v>
      </c>
      <c r="C36" s="23"/>
      <c r="D36" s="23"/>
      <c r="E36" s="24"/>
      <c r="F36" s="23"/>
      <c r="G36" s="22">
        <f t="shared" si="1"/>
        <v>0</v>
      </c>
      <c r="H36" s="21"/>
      <c r="I36" s="21"/>
      <c r="J36" s="20"/>
      <c r="K36" s="19">
        <v>4821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8">
        <v>0</v>
      </c>
      <c r="S36" s="17">
        <v>0</v>
      </c>
      <c r="T36" s="31">
        <v>19100</v>
      </c>
      <c r="U36" s="15">
        <f t="shared" si="3"/>
        <v>-19100</v>
      </c>
    </row>
    <row r="37" spans="1:21" ht="24.75" customHeight="1">
      <c r="A37" s="26"/>
      <c r="B37" s="25" t="s">
        <v>63</v>
      </c>
      <c r="C37" s="23"/>
      <c r="D37" s="23"/>
      <c r="E37" s="24"/>
      <c r="F37" s="23"/>
      <c r="G37" s="22">
        <f t="shared" si="1"/>
        <v>0</v>
      </c>
      <c r="H37" s="21"/>
      <c r="I37" s="21"/>
      <c r="J37" s="20"/>
      <c r="K37" s="19">
        <v>14681930</v>
      </c>
      <c r="L37" s="19">
        <v>4312926</v>
      </c>
      <c r="M37" s="19">
        <v>2268755</v>
      </c>
      <c r="N37" s="19">
        <v>417060</v>
      </c>
      <c r="O37" s="19">
        <v>1282142</v>
      </c>
      <c r="P37" s="19">
        <v>3967958</v>
      </c>
      <c r="Q37" s="19">
        <v>3967958</v>
      </c>
      <c r="R37" s="18">
        <v>92.00153213850643</v>
      </c>
      <c r="S37" s="17">
        <v>344968</v>
      </c>
      <c r="T37" s="31">
        <v>2975028524</v>
      </c>
      <c r="U37" s="15">
        <f t="shared" si="3"/>
        <v>-2973746382</v>
      </c>
    </row>
    <row r="38" spans="1:21" ht="24.75" customHeight="1">
      <c r="A38" s="26"/>
      <c r="B38" s="25" t="s">
        <v>62</v>
      </c>
      <c r="C38" s="23"/>
      <c r="D38" s="23"/>
      <c r="E38" s="24"/>
      <c r="F38" s="23"/>
      <c r="G38" s="22">
        <f t="shared" si="1"/>
        <v>0</v>
      </c>
      <c r="H38" s="21"/>
      <c r="I38" s="21"/>
      <c r="J38" s="20"/>
      <c r="K38" s="19">
        <v>111876</v>
      </c>
      <c r="L38" s="19">
        <v>111876</v>
      </c>
      <c r="M38" s="19">
        <v>43334</v>
      </c>
      <c r="N38" s="19">
        <v>58541</v>
      </c>
      <c r="O38" s="19">
        <v>9974</v>
      </c>
      <c r="P38" s="19">
        <v>111851</v>
      </c>
      <c r="Q38" s="19">
        <v>111851</v>
      </c>
      <c r="R38" s="18">
        <v>99.97765383102721</v>
      </c>
      <c r="S38" s="17">
        <v>25</v>
      </c>
      <c r="T38" s="31">
        <v>19100</v>
      </c>
      <c r="U38" s="15">
        <f t="shared" si="3"/>
        <v>-9126</v>
      </c>
    </row>
    <row r="39" spans="1:21" ht="24.75" customHeight="1">
      <c r="A39" s="26"/>
      <c r="B39" s="25" t="s">
        <v>61</v>
      </c>
      <c r="C39" s="23"/>
      <c r="D39" s="23"/>
      <c r="E39" s="24"/>
      <c r="F39" s="23"/>
      <c r="G39" s="22">
        <f t="shared" si="1"/>
        <v>0</v>
      </c>
      <c r="H39" s="21"/>
      <c r="I39" s="21"/>
      <c r="J39" s="20"/>
      <c r="K39" s="19">
        <v>763468</v>
      </c>
      <c r="L39" s="19">
        <v>763468</v>
      </c>
      <c r="M39" s="19">
        <v>720462</v>
      </c>
      <c r="N39" s="19">
        <v>35564</v>
      </c>
      <c r="O39" s="19">
        <v>0</v>
      </c>
      <c r="P39" s="19">
        <v>756026</v>
      </c>
      <c r="Q39" s="19">
        <v>756026</v>
      </c>
      <c r="R39" s="18">
        <v>99.02523746902293</v>
      </c>
      <c r="S39" s="17">
        <v>7442</v>
      </c>
      <c r="T39" s="31">
        <v>7602506</v>
      </c>
      <c r="U39" s="15">
        <f t="shared" si="3"/>
        <v>-7602506</v>
      </c>
    </row>
    <row r="40" spans="1:21" ht="24.75" customHeight="1">
      <c r="A40" s="26"/>
      <c r="B40" s="25" t="s">
        <v>4</v>
      </c>
      <c r="C40" s="23"/>
      <c r="D40" s="23"/>
      <c r="E40" s="24"/>
      <c r="F40" s="23"/>
      <c r="G40" s="22">
        <f t="shared" si="1"/>
        <v>0</v>
      </c>
      <c r="H40" s="21"/>
      <c r="I40" s="21"/>
      <c r="J40" s="20"/>
      <c r="K40" s="19">
        <v>3820</v>
      </c>
      <c r="L40" s="19">
        <v>961</v>
      </c>
      <c r="M40" s="19">
        <v>8</v>
      </c>
      <c r="N40" s="19">
        <v>12</v>
      </c>
      <c r="O40" s="19">
        <v>97</v>
      </c>
      <c r="P40" s="19">
        <v>118</v>
      </c>
      <c r="Q40" s="19">
        <v>118</v>
      </c>
      <c r="R40" s="18">
        <v>12.278876170655566</v>
      </c>
      <c r="S40" s="17">
        <v>843</v>
      </c>
      <c r="T40" s="31">
        <v>3337206</v>
      </c>
      <c r="U40" s="15">
        <f t="shared" si="3"/>
        <v>-3337109</v>
      </c>
    </row>
    <row r="41" spans="1:21" ht="24.75" customHeight="1">
      <c r="A41" s="26"/>
      <c r="B41" s="25" t="s">
        <v>60</v>
      </c>
      <c r="C41" s="23"/>
      <c r="D41" s="23"/>
      <c r="E41" s="24"/>
      <c r="F41" s="23"/>
      <c r="G41" s="22">
        <f t="shared" si="1"/>
        <v>0</v>
      </c>
      <c r="H41" s="21"/>
      <c r="I41" s="21"/>
      <c r="J41" s="20"/>
      <c r="K41" s="19">
        <v>5000</v>
      </c>
      <c r="L41" s="19">
        <v>1747</v>
      </c>
      <c r="M41" s="19">
        <v>137</v>
      </c>
      <c r="N41" s="19">
        <v>167</v>
      </c>
      <c r="O41" s="19">
        <v>1438</v>
      </c>
      <c r="P41" s="19">
        <v>1743</v>
      </c>
      <c r="Q41" s="19">
        <v>1743</v>
      </c>
      <c r="R41" s="18">
        <v>99.77103606182027</v>
      </c>
      <c r="S41" s="17">
        <v>4</v>
      </c>
      <c r="T41" s="31">
        <v>158525</v>
      </c>
      <c r="U41" s="15">
        <f t="shared" si="3"/>
        <v>-157087</v>
      </c>
    </row>
    <row r="42" spans="1:21" ht="24.75" customHeight="1">
      <c r="A42" s="40" t="s">
        <v>59</v>
      </c>
      <c r="B42" s="39"/>
      <c r="C42" s="13">
        <f aca="true" t="shared" si="4" ref="C42:J42">SUM(C43,C44,C45,C46,C47)</f>
        <v>0</v>
      </c>
      <c r="D42" s="13">
        <f t="shared" si="4"/>
        <v>0</v>
      </c>
      <c r="E42" s="14">
        <f t="shared" si="4"/>
        <v>0</v>
      </c>
      <c r="F42" s="13">
        <f t="shared" si="4"/>
        <v>0</v>
      </c>
      <c r="G42" s="13">
        <f t="shared" si="4"/>
        <v>0</v>
      </c>
      <c r="H42" s="13">
        <f t="shared" si="4"/>
        <v>0</v>
      </c>
      <c r="I42" s="13">
        <f t="shared" si="4"/>
        <v>0</v>
      </c>
      <c r="J42" s="13">
        <f t="shared" si="4"/>
        <v>0</v>
      </c>
      <c r="K42" s="13">
        <v>13637104</v>
      </c>
      <c r="L42" s="13">
        <v>3410815</v>
      </c>
      <c r="M42" s="12">
        <v>742</v>
      </c>
      <c r="N42" s="12">
        <v>306948</v>
      </c>
      <c r="O42" s="12">
        <v>330447</v>
      </c>
      <c r="P42" s="12">
        <v>638139</v>
      </c>
      <c r="Q42" s="12">
        <v>638139</v>
      </c>
      <c r="R42" s="11">
        <v>18.709282092403136</v>
      </c>
      <c r="S42" s="10">
        <v>2772676</v>
      </c>
      <c r="T42" s="9">
        <f>SUM(T43,T44,T45,T46,T47)</f>
        <v>16679659901</v>
      </c>
      <c r="U42" s="38">
        <f>SUM(U43:U47)</f>
        <v>-16679329454</v>
      </c>
    </row>
    <row r="43" spans="1:21" ht="24.75" customHeight="1">
      <c r="A43" s="26"/>
      <c r="B43" s="25" t="s">
        <v>58</v>
      </c>
      <c r="C43" s="23"/>
      <c r="D43" s="23"/>
      <c r="E43" s="24"/>
      <c r="F43" s="23"/>
      <c r="G43" s="22">
        <f>SUM(C43:F43)</f>
        <v>0</v>
      </c>
      <c r="H43" s="21"/>
      <c r="I43" s="21"/>
      <c r="J43" s="20"/>
      <c r="K43" s="19">
        <v>23601</v>
      </c>
      <c r="L43" s="19">
        <v>12457</v>
      </c>
      <c r="M43" s="19">
        <v>185</v>
      </c>
      <c r="N43" s="19">
        <v>623</v>
      </c>
      <c r="O43" s="19">
        <v>1500</v>
      </c>
      <c r="P43" s="19">
        <v>2308</v>
      </c>
      <c r="Q43" s="19">
        <v>2308</v>
      </c>
      <c r="R43" s="18">
        <v>18.527735409809747</v>
      </c>
      <c r="S43" s="17">
        <v>10149</v>
      </c>
      <c r="T43" s="16">
        <v>86892382</v>
      </c>
      <c r="U43" s="15">
        <f>O43-T43</f>
        <v>-86890882</v>
      </c>
    </row>
    <row r="44" spans="1:21" ht="24.75" customHeight="1">
      <c r="A44" s="26"/>
      <c r="B44" s="25" t="s">
        <v>57</v>
      </c>
      <c r="C44" s="23"/>
      <c r="D44" s="23"/>
      <c r="E44" s="24"/>
      <c r="F44" s="23"/>
      <c r="G44" s="22">
        <f>SUM(C44:F44)</f>
        <v>0</v>
      </c>
      <c r="H44" s="21"/>
      <c r="I44" s="21"/>
      <c r="J44" s="20"/>
      <c r="K44" s="19">
        <v>696725</v>
      </c>
      <c r="L44" s="19">
        <v>195682</v>
      </c>
      <c r="M44" s="19">
        <v>557</v>
      </c>
      <c r="N44" s="19">
        <v>3078</v>
      </c>
      <c r="O44" s="19">
        <v>4484</v>
      </c>
      <c r="P44" s="19">
        <v>8120</v>
      </c>
      <c r="Q44" s="19">
        <v>8120</v>
      </c>
      <c r="R44" s="18">
        <v>4.149589640334829</v>
      </c>
      <c r="S44" s="17">
        <v>187562</v>
      </c>
      <c r="T44" s="16">
        <v>1347951237</v>
      </c>
      <c r="U44" s="15">
        <f>O44-T44</f>
        <v>-1347946753</v>
      </c>
    </row>
    <row r="45" spans="1:21" ht="24.75" customHeight="1">
      <c r="A45" s="26"/>
      <c r="B45" s="25" t="s">
        <v>56</v>
      </c>
      <c r="C45" s="23"/>
      <c r="D45" s="23"/>
      <c r="E45" s="24"/>
      <c r="F45" s="23"/>
      <c r="G45" s="22">
        <f>SUM(C45:F45)</f>
        <v>0</v>
      </c>
      <c r="H45" s="21"/>
      <c r="I45" s="21"/>
      <c r="J45" s="20"/>
      <c r="K45" s="19">
        <v>11564759</v>
      </c>
      <c r="L45" s="19">
        <v>3008162</v>
      </c>
      <c r="M45" s="19">
        <v>0</v>
      </c>
      <c r="N45" s="19">
        <v>303247</v>
      </c>
      <c r="O45" s="19">
        <v>324463</v>
      </c>
      <c r="P45" s="19">
        <v>627710</v>
      </c>
      <c r="Q45" s="19">
        <v>627710</v>
      </c>
      <c r="R45" s="18">
        <v>20.866894801543268</v>
      </c>
      <c r="S45" s="17">
        <v>2380452</v>
      </c>
      <c r="T45" s="16">
        <v>8966500146</v>
      </c>
      <c r="U45" s="15">
        <f>O45-T45</f>
        <v>-8966175683</v>
      </c>
    </row>
    <row r="46" spans="1:21" ht="24.75" customHeight="1">
      <c r="A46" s="26"/>
      <c r="B46" s="25" t="s">
        <v>55</v>
      </c>
      <c r="C46" s="23"/>
      <c r="D46" s="23"/>
      <c r="E46" s="24"/>
      <c r="F46" s="23"/>
      <c r="G46" s="22">
        <f>SUM(C46:F46)</f>
        <v>0</v>
      </c>
      <c r="H46" s="21"/>
      <c r="I46" s="21"/>
      <c r="J46" s="20"/>
      <c r="K46" s="19">
        <v>913805</v>
      </c>
      <c r="L46" s="19">
        <v>194514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8">
        <v>0</v>
      </c>
      <c r="S46" s="17">
        <v>194514</v>
      </c>
      <c r="T46" s="16">
        <v>6059203463</v>
      </c>
      <c r="U46" s="15">
        <f>O46-T46</f>
        <v>-6059203463</v>
      </c>
    </row>
    <row r="47" spans="1:21" ht="24.75" customHeight="1">
      <c r="A47" s="26"/>
      <c r="B47" s="25" t="s">
        <v>54</v>
      </c>
      <c r="C47" s="23"/>
      <c r="D47" s="23"/>
      <c r="E47" s="24"/>
      <c r="F47" s="23"/>
      <c r="G47" s="22">
        <f>SUM(C47:F47)</f>
        <v>0</v>
      </c>
      <c r="H47" s="21"/>
      <c r="I47" s="21"/>
      <c r="J47" s="20"/>
      <c r="K47" s="19">
        <v>438214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8">
        <v>0</v>
      </c>
      <c r="S47" s="17">
        <v>0</v>
      </c>
      <c r="T47" s="16">
        <v>219112673</v>
      </c>
      <c r="U47" s="15">
        <f>O47-T47</f>
        <v>-219112673</v>
      </c>
    </row>
    <row r="48" spans="1:21" ht="24.75" customHeight="1">
      <c r="A48" s="54" t="s">
        <v>53</v>
      </c>
      <c r="B48" s="54"/>
      <c r="C48" s="13">
        <f aca="true" t="shared" si="5" ref="C48:J48">SUM(C49:C50)</f>
        <v>0</v>
      </c>
      <c r="D48" s="13">
        <f t="shared" si="5"/>
        <v>0</v>
      </c>
      <c r="E48" s="14">
        <f t="shared" si="5"/>
        <v>0</v>
      </c>
      <c r="F48" s="13">
        <f t="shared" si="5"/>
        <v>0</v>
      </c>
      <c r="G48" s="13">
        <f t="shared" si="5"/>
        <v>0</v>
      </c>
      <c r="H48" s="13">
        <f t="shared" si="5"/>
        <v>0</v>
      </c>
      <c r="I48" s="13">
        <f t="shared" si="5"/>
        <v>0</v>
      </c>
      <c r="J48" s="14">
        <f t="shared" si="5"/>
        <v>0</v>
      </c>
      <c r="K48" s="13">
        <v>78841</v>
      </c>
      <c r="L48" s="13">
        <v>19965</v>
      </c>
      <c r="M48" s="12">
        <v>0</v>
      </c>
      <c r="N48" s="12">
        <v>179</v>
      </c>
      <c r="O48" s="12">
        <v>948</v>
      </c>
      <c r="P48" s="12">
        <v>1128</v>
      </c>
      <c r="Q48" s="12">
        <v>1128</v>
      </c>
      <c r="R48" s="11">
        <v>5.649887302779865</v>
      </c>
      <c r="S48" s="10">
        <v>18837</v>
      </c>
      <c r="T48" s="30">
        <f>SUM(T49:T50)</f>
        <v>876961941</v>
      </c>
      <c r="U48" s="29">
        <f>SUM(U49:U50)</f>
        <v>-876960993</v>
      </c>
    </row>
    <row r="49" spans="1:21" ht="24.75" customHeight="1">
      <c r="A49" s="26"/>
      <c r="B49" s="25" t="s">
        <v>26</v>
      </c>
      <c r="C49" s="23"/>
      <c r="D49" s="23"/>
      <c r="E49" s="24"/>
      <c r="F49" s="23"/>
      <c r="G49" s="22">
        <f>SUM(C49:F49)</f>
        <v>0</v>
      </c>
      <c r="H49" s="21"/>
      <c r="I49" s="21"/>
      <c r="J49" s="20"/>
      <c r="K49" s="19">
        <v>2522</v>
      </c>
      <c r="L49" s="19">
        <v>802</v>
      </c>
      <c r="M49" s="19">
        <v>0</v>
      </c>
      <c r="N49" s="19">
        <v>144</v>
      </c>
      <c r="O49" s="19">
        <v>234</v>
      </c>
      <c r="P49" s="19">
        <v>378</v>
      </c>
      <c r="Q49" s="19">
        <v>378</v>
      </c>
      <c r="R49" s="18">
        <v>47.13216957605985</v>
      </c>
      <c r="S49" s="17">
        <v>424</v>
      </c>
      <c r="T49" s="31">
        <v>2624800</v>
      </c>
      <c r="U49" s="15">
        <f>O49-T49</f>
        <v>-2624566</v>
      </c>
    </row>
    <row r="50" spans="1:21" ht="24.75" customHeight="1">
      <c r="A50" s="26"/>
      <c r="B50" s="25" t="s">
        <v>21</v>
      </c>
      <c r="C50" s="23"/>
      <c r="D50" s="23"/>
      <c r="E50" s="24"/>
      <c r="F50" s="23"/>
      <c r="G50" s="22">
        <f>SUM(C50:F50)</f>
        <v>0</v>
      </c>
      <c r="H50" s="21"/>
      <c r="I50" s="21"/>
      <c r="J50" s="20"/>
      <c r="K50" s="19">
        <v>76319</v>
      </c>
      <c r="L50" s="19">
        <v>19163</v>
      </c>
      <c r="M50" s="19">
        <v>0</v>
      </c>
      <c r="N50" s="19">
        <v>35</v>
      </c>
      <c r="O50" s="19">
        <v>714</v>
      </c>
      <c r="P50" s="19">
        <v>750</v>
      </c>
      <c r="Q50" s="19">
        <v>750</v>
      </c>
      <c r="R50" s="18">
        <v>3.91379220372593</v>
      </c>
      <c r="S50" s="17">
        <v>18413</v>
      </c>
      <c r="T50" s="31">
        <v>874337141</v>
      </c>
      <c r="U50" s="15">
        <f>O50-T50</f>
        <v>-874336427</v>
      </c>
    </row>
    <row r="51" spans="1:21" ht="24.75" customHeight="1">
      <c r="A51" s="54" t="s">
        <v>52</v>
      </c>
      <c r="B51" s="54"/>
      <c r="C51" s="13">
        <f aca="true" t="shared" si="6" ref="C51:J51">SUM(C52:C55)</f>
        <v>0</v>
      </c>
      <c r="D51" s="13">
        <f t="shared" si="6"/>
        <v>0</v>
      </c>
      <c r="E51" s="14">
        <f t="shared" si="6"/>
        <v>0</v>
      </c>
      <c r="F51" s="13">
        <f t="shared" si="6"/>
        <v>0</v>
      </c>
      <c r="G51" s="13">
        <f t="shared" si="6"/>
        <v>0</v>
      </c>
      <c r="H51" s="13">
        <f t="shared" si="6"/>
        <v>0</v>
      </c>
      <c r="I51" s="13">
        <f t="shared" si="6"/>
        <v>0</v>
      </c>
      <c r="J51" s="14">
        <f t="shared" si="6"/>
        <v>0</v>
      </c>
      <c r="K51" s="13">
        <v>598855</v>
      </c>
      <c r="L51" s="13">
        <v>197633</v>
      </c>
      <c r="M51" s="12">
        <v>0</v>
      </c>
      <c r="N51" s="12">
        <v>7596</v>
      </c>
      <c r="O51" s="12">
        <v>119063</v>
      </c>
      <c r="P51" s="12">
        <v>126660</v>
      </c>
      <c r="Q51" s="12">
        <v>126660</v>
      </c>
      <c r="R51" s="11">
        <v>64.08848724656308</v>
      </c>
      <c r="S51" s="10">
        <v>70973</v>
      </c>
      <c r="T51" s="30">
        <f>SUM(T52:T55)</f>
        <v>12164512301</v>
      </c>
      <c r="U51" s="29">
        <f>SUM(U52:U55)</f>
        <v>-12164393238</v>
      </c>
    </row>
    <row r="52" spans="1:21" ht="24.75" customHeight="1">
      <c r="A52" s="26"/>
      <c r="B52" s="25" t="s">
        <v>26</v>
      </c>
      <c r="C52" s="23"/>
      <c r="D52" s="23"/>
      <c r="E52" s="24"/>
      <c r="F52" s="23"/>
      <c r="G52" s="22">
        <f>SUM(C52:F52)</f>
        <v>0</v>
      </c>
      <c r="H52" s="21"/>
      <c r="I52" s="21"/>
      <c r="J52" s="20"/>
      <c r="K52" s="19">
        <v>704</v>
      </c>
      <c r="L52" s="19">
        <v>121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8">
        <v>0</v>
      </c>
      <c r="S52" s="17">
        <v>121</v>
      </c>
      <c r="T52" s="31">
        <v>70600</v>
      </c>
      <c r="U52" s="15">
        <f>O52-T52</f>
        <v>-70600</v>
      </c>
    </row>
    <row r="53" spans="1:21" ht="24.75" customHeight="1">
      <c r="A53" s="26"/>
      <c r="B53" s="25" t="s">
        <v>33</v>
      </c>
      <c r="C53" s="23"/>
      <c r="D53" s="23"/>
      <c r="E53" s="24"/>
      <c r="F53" s="23"/>
      <c r="G53" s="22">
        <f>SUM(C53:F53)</f>
        <v>0</v>
      </c>
      <c r="H53" s="21"/>
      <c r="I53" s="21"/>
      <c r="J53" s="20"/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8">
        <v>0</v>
      </c>
      <c r="S53" s="17">
        <v>0</v>
      </c>
      <c r="T53" s="31">
        <v>3321314</v>
      </c>
      <c r="U53" s="15">
        <f>O53-T53</f>
        <v>-3321314</v>
      </c>
    </row>
    <row r="54" spans="1:21" ht="24.75" customHeight="1">
      <c r="A54" s="26"/>
      <c r="B54" s="25" t="s">
        <v>25</v>
      </c>
      <c r="C54" s="23"/>
      <c r="D54" s="23"/>
      <c r="E54" s="24"/>
      <c r="F54" s="23"/>
      <c r="G54" s="22">
        <f>SUM(C54:F54)</f>
        <v>0</v>
      </c>
      <c r="H54" s="21"/>
      <c r="I54" s="21"/>
      <c r="J54" s="20"/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8">
        <v>0</v>
      </c>
      <c r="S54" s="17">
        <v>0</v>
      </c>
      <c r="T54" s="31">
        <v>109733667</v>
      </c>
      <c r="U54" s="15">
        <f>O54-T54</f>
        <v>-109733667</v>
      </c>
    </row>
    <row r="55" spans="1:21" ht="24.75" customHeight="1">
      <c r="A55" s="26"/>
      <c r="B55" s="25" t="s">
        <v>21</v>
      </c>
      <c r="C55" s="23"/>
      <c r="D55" s="23"/>
      <c r="E55" s="24"/>
      <c r="F55" s="23"/>
      <c r="G55" s="22">
        <f>SUM(C55:F55)</f>
        <v>0</v>
      </c>
      <c r="H55" s="21"/>
      <c r="I55" s="21"/>
      <c r="J55" s="20"/>
      <c r="K55" s="19">
        <v>598151</v>
      </c>
      <c r="L55" s="19">
        <v>197512</v>
      </c>
      <c r="M55" s="19">
        <v>0</v>
      </c>
      <c r="N55" s="19">
        <v>7596</v>
      </c>
      <c r="O55" s="19">
        <v>119063</v>
      </c>
      <c r="P55" s="19">
        <v>126660</v>
      </c>
      <c r="Q55" s="19">
        <v>126660</v>
      </c>
      <c r="R55" s="18">
        <v>64.1277492000486</v>
      </c>
      <c r="S55" s="17">
        <v>70852</v>
      </c>
      <c r="T55" s="31">
        <v>12051386720</v>
      </c>
      <c r="U55" s="15">
        <f>O55-T55</f>
        <v>-12051267657</v>
      </c>
    </row>
    <row r="56" spans="1:21" ht="24.75" customHeight="1">
      <c r="A56" s="54" t="s">
        <v>51</v>
      </c>
      <c r="B56" s="54"/>
      <c r="C56" s="13">
        <f aca="true" t="shared" si="7" ref="C56:J56">SUM(C57:C58)</f>
        <v>0</v>
      </c>
      <c r="D56" s="13">
        <f t="shared" si="7"/>
        <v>0</v>
      </c>
      <c r="E56" s="14">
        <f t="shared" si="7"/>
        <v>0</v>
      </c>
      <c r="F56" s="13">
        <f t="shared" si="7"/>
        <v>0</v>
      </c>
      <c r="G56" s="13">
        <f t="shared" si="7"/>
        <v>0</v>
      </c>
      <c r="H56" s="13">
        <f t="shared" si="7"/>
        <v>0</v>
      </c>
      <c r="I56" s="13">
        <f t="shared" si="7"/>
        <v>0</v>
      </c>
      <c r="J56" s="14">
        <f t="shared" si="7"/>
        <v>0</v>
      </c>
      <c r="K56" s="13">
        <v>81730</v>
      </c>
      <c r="L56" s="13">
        <v>8703</v>
      </c>
      <c r="M56" s="12">
        <v>1</v>
      </c>
      <c r="N56" s="12">
        <v>2307</v>
      </c>
      <c r="O56" s="12">
        <v>2755</v>
      </c>
      <c r="P56" s="12">
        <v>5064</v>
      </c>
      <c r="Q56" s="12">
        <v>5064</v>
      </c>
      <c r="R56" s="11">
        <v>58.186832126852806</v>
      </c>
      <c r="S56" s="10">
        <v>3639</v>
      </c>
      <c r="T56" s="30">
        <f>SUM(T57:T58)</f>
        <v>60338817</v>
      </c>
      <c r="U56" s="29">
        <f>SUM(U57:U58)</f>
        <v>-60336062</v>
      </c>
    </row>
    <row r="57" spans="1:21" ht="24.75" customHeight="1">
      <c r="A57" s="26"/>
      <c r="B57" s="25" t="s">
        <v>26</v>
      </c>
      <c r="C57" s="23"/>
      <c r="D57" s="23"/>
      <c r="E57" s="24"/>
      <c r="F57" s="23"/>
      <c r="G57" s="22">
        <f>SUM(C57:F57)</f>
        <v>0</v>
      </c>
      <c r="H57" s="21"/>
      <c r="I57" s="21"/>
      <c r="J57" s="20"/>
      <c r="K57" s="19">
        <v>121</v>
      </c>
      <c r="L57" s="19">
        <v>40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8">
        <v>0</v>
      </c>
      <c r="S57" s="17">
        <v>40</v>
      </c>
      <c r="T57" s="31">
        <v>684000</v>
      </c>
      <c r="U57" s="15">
        <f>O57-T57</f>
        <v>-684000</v>
      </c>
    </row>
    <row r="58" spans="1:21" ht="24.75" customHeight="1">
      <c r="A58" s="26"/>
      <c r="B58" s="25" t="s">
        <v>21</v>
      </c>
      <c r="C58" s="23"/>
      <c r="D58" s="23"/>
      <c r="E58" s="24"/>
      <c r="F58" s="23"/>
      <c r="G58" s="22">
        <f>SUM(C58:F58)</f>
        <v>0</v>
      </c>
      <c r="H58" s="21"/>
      <c r="I58" s="21"/>
      <c r="J58" s="20"/>
      <c r="K58" s="19">
        <v>81609</v>
      </c>
      <c r="L58" s="19">
        <v>8663</v>
      </c>
      <c r="M58" s="19">
        <v>1</v>
      </c>
      <c r="N58" s="19">
        <v>2307</v>
      </c>
      <c r="O58" s="19">
        <v>2755</v>
      </c>
      <c r="P58" s="19">
        <v>5064</v>
      </c>
      <c r="Q58" s="19">
        <v>5064</v>
      </c>
      <c r="R58" s="18">
        <v>58.45550040401708</v>
      </c>
      <c r="S58" s="17">
        <v>3599</v>
      </c>
      <c r="T58" s="31">
        <v>59654817</v>
      </c>
      <c r="U58" s="15">
        <f>O58-T58</f>
        <v>-59652062</v>
      </c>
    </row>
    <row r="59" spans="1:21" ht="24.75" customHeight="1">
      <c r="A59" s="54" t="s">
        <v>50</v>
      </c>
      <c r="B59" s="54"/>
      <c r="C59" s="13">
        <f aca="true" t="shared" si="8" ref="C59:J59">SUM(C60:C62)</f>
        <v>0</v>
      </c>
      <c r="D59" s="13">
        <f t="shared" si="8"/>
        <v>0</v>
      </c>
      <c r="E59" s="13">
        <f t="shared" si="8"/>
        <v>0</v>
      </c>
      <c r="F59" s="13">
        <f t="shared" si="8"/>
        <v>0</v>
      </c>
      <c r="G59" s="13">
        <f t="shared" si="8"/>
        <v>0</v>
      </c>
      <c r="H59" s="13">
        <f t="shared" si="8"/>
        <v>0</v>
      </c>
      <c r="I59" s="13">
        <f t="shared" si="8"/>
        <v>0</v>
      </c>
      <c r="J59" s="13">
        <f t="shared" si="8"/>
        <v>0</v>
      </c>
      <c r="K59" s="13">
        <v>15144260</v>
      </c>
      <c r="L59" s="13">
        <v>17906</v>
      </c>
      <c r="M59" s="12">
        <v>6</v>
      </c>
      <c r="N59" s="12">
        <v>12942</v>
      </c>
      <c r="O59" s="12">
        <v>808</v>
      </c>
      <c r="P59" s="12">
        <v>13757</v>
      </c>
      <c r="Q59" s="12">
        <v>13757</v>
      </c>
      <c r="R59" s="11">
        <v>76.82899586730704</v>
      </c>
      <c r="S59" s="10">
        <v>4149</v>
      </c>
      <c r="T59" s="30">
        <f>SUM(T60:T62)</f>
        <v>9025104002</v>
      </c>
      <c r="U59" s="29">
        <f>SUM(U60:U61)</f>
        <v>-550212284</v>
      </c>
    </row>
    <row r="60" spans="1:21" ht="24.75" customHeight="1">
      <c r="A60" s="26"/>
      <c r="B60" s="25" t="s">
        <v>26</v>
      </c>
      <c r="C60" s="23"/>
      <c r="D60" s="23"/>
      <c r="E60" s="24"/>
      <c r="F60" s="23"/>
      <c r="G60" s="22">
        <f>SUM(C60:F60)</f>
        <v>0</v>
      </c>
      <c r="H60" s="21"/>
      <c r="I60" s="21"/>
      <c r="J60" s="20"/>
      <c r="K60" s="19">
        <v>1461</v>
      </c>
      <c r="L60" s="19">
        <v>288</v>
      </c>
      <c r="M60" s="19">
        <v>0</v>
      </c>
      <c r="N60" s="19">
        <v>0</v>
      </c>
      <c r="O60" s="19">
        <v>144</v>
      </c>
      <c r="P60" s="19">
        <v>144</v>
      </c>
      <c r="Q60" s="19">
        <v>144</v>
      </c>
      <c r="R60" s="18">
        <v>50</v>
      </c>
      <c r="S60" s="17">
        <v>144</v>
      </c>
      <c r="T60" s="31">
        <v>1146600</v>
      </c>
      <c r="U60" s="15">
        <f>O60-T60</f>
        <v>-1146456</v>
      </c>
    </row>
    <row r="61" spans="1:21" ht="24.75" customHeight="1">
      <c r="A61" s="26"/>
      <c r="B61" s="25" t="s">
        <v>21</v>
      </c>
      <c r="C61" s="23"/>
      <c r="D61" s="23"/>
      <c r="E61" s="24"/>
      <c r="F61" s="23"/>
      <c r="G61" s="22">
        <f>SUM(C61:F61)</f>
        <v>0</v>
      </c>
      <c r="H61" s="21"/>
      <c r="I61" s="21"/>
      <c r="J61" s="20"/>
      <c r="K61" s="19">
        <v>240674</v>
      </c>
      <c r="L61" s="19">
        <v>5505</v>
      </c>
      <c r="M61" s="19">
        <v>6</v>
      </c>
      <c r="N61" s="19">
        <v>829</v>
      </c>
      <c r="O61" s="19">
        <v>664</v>
      </c>
      <c r="P61" s="19">
        <v>1500</v>
      </c>
      <c r="Q61" s="19">
        <v>1500</v>
      </c>
      <c r="R61" s="18">
        <v>27.247956403269757</v>
      </c>
      <c r="S61" s="17">
        <v>4005</v>
      </c>
      <c r="T61" s="31">
        <v>549066492</v>
      </c>
      <c r="U61" s="15">
        <f>O61-T61</f>
        <v>-549065828</v>
      </c>
    </row>
    <row r="62" spans="1:23" ht="24.75" customHeight="1">
      <c r="A62" s="26"/>
      <c r="B62" s="25" t="s">
        <v>6</v>
      </c>
      <c r="C62" s="23"/>
      <c r="D62" s="23"/>
      <c r="E62" s="24"/>
      <c r="F62" s="23"/>
      <c r="G62" s="22">
        <f>SUM(C62:F62)</f>
        <v>0</v>
      </c>
      <c r="H62" s="21"/>
      <c r="I62" s="21"/>
      <c r="J62" s="20"/>
      <c r="K62" s="19">
        <v>13699249</v>
      </c>
      <c r="L62" s="19">
        <v>12113</v>
      </c>
      <c r="M62" s="19">
        <v>0</v>
      </c>
      <c r="N62" s="19">
        <v>12113</v>
      </c>
      <c r="O62" s="19">
        <v>0</v>
      </c>
      <c r="P62" s="19">
        <v>12113</v>
      </c>
      <c r="Q62" s="19">
        <v>12113</v>
      </c>
      <c r="R62" s="18">
        <v>100</v>
      </c>
      <c r="S62" s="17">
        <v>0</v>
      </c>
      <c r="T62" s="16">
        <v>8474890910</v>
      </c>
      <c r="U62" s="27">
        <f>O62-T62</f>
        <v>-8474890910</v>
      </c>
      <c r="W62" s="28"/>
    </row>
    <row r="63" spans="1:23" ht="24.75" customHeight="1">
      <c r="A63" s="26"/>
      <c r="B63" s="37" t="s">
        <v>5</v>
      </c>
      <c r="C63" s="23"/>
      <c r="D63" s="23"/>
      <c r="E63" s="24"/>
      <c r="F63" s="23"/>
      <c r="G63" s="22">
        <f>SUM(C63:F63)</f>
        <v>0</v>
      </c>
      <c r="H63" s="21"/>
      <c r="I63" s="21"/>
      <c r="J63" s="20"/>
      <c r="K63" s="19">
        <v>1202876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8">
        <v>0</v>
      </c>
      <c r="S63" s="17">
        <v>0</v>
      </c>
      <c r="T63" s="16">
        <v>8474890910</v>
      </c>
      <c r="U63" s="27">
        <f>O63-T63</f>
        <v>-8474890910</v>
      </c>
      <c r="W63" s="28"/>
    </row>
    <row r="64" spans="1:21" ht="24.75" customHeight="1">
      <c r="A64" s="54" t="s">
        <v>49</v>
      </c>
      <c r="B64" s="54"/>
      <c r="C64" s="13">
        <f aca="true" t="shared" si="9" ref="C64:J64">SUM(C65:C72)</f>
        <v>0</v>
      </c>
      <c r="D64" s="13">
        <f t="shared" si="9"/>
        <v>0</v>
      </c>
      <c r="E64" s="14">
        <f t="shared" si="9"/>
        <v>0</v>
      </c>
      <c r="F64" s="13">
        <f t="shared" si="9"/>
        <v>0</v>
      </c>
      <c r="G64" s="13">
        <f t="shared" si="9"/>
        <v>0</v>
      </c>
      <c r="H64" s="13">
        <f t="shared" si="9"/>
        <v>0</v>
      </c>
      <c r="I64" s="13">
        <f t="shared" si="9"/>
        <v>0</v>
      </c>
      <c r="J64" s="14">
        <f t="shared" si="9"/>
        <v>0</v>
      </c>
      <c r="K64" s="13">
        <v>11957807</v>
      </c>
      <c r="L64" s="13">
        <v>117667</v>
      </c>
      <c r="M64" s="12">
        <v>4088</v>
      </c>
      <c r="N64" s="12">
        <v>6850</v>
      </c>
      <c r="O64" s="12">
        <v>19494</v>
      </c>
      <c r="P64" s="12">
        <v>30433</v>
      </c>
      <c r="Q64" s="12">
        <v>30433</v>
      </c>
      <c r="R64" s="11">
        <v>25.86366610859459</v>
      </c>
      <c r="S64" s="10">
        <v>87234</v>
      </c>
      <c r="T64" s="34">
        <f>SUM(T65:T72)</f>
        <v>3947488443</v>
      </c>
      <c r="U64" s="15">
        <f>SUM(U65:U72)</f>
        <v>-3947468951</v>
      </c>
    </row>
    <row r="65" spans="1:21" ht="24.75" customHeight="1">
      <c r="A65" s="26"/>
      <c r="B65" s="25" t="s">
        <v>26</v>
      </c>
      <c r="C65" s="23"/>
      <c r="D65" s="23"/>
      <c r="E65" s="24"/>
      <c r="F65" s="23"/>
      <c r="G65" s="22">
        <f aca="true" t="shared" si="10" ref="G65:G72">SUM(C65:F65)</f>
        <v>0</v>
      </c>
      <c r="H65" s="21"/>
      <c r="I65" s="21"/>
      <c r="J65" s="20"/>
      <c r="K65" s="19">
        <v>1259</v>
      </c>
      <c r="L65" s="19">
        <v>475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8">
        <v>0</v>
      </c>
      <c r="S65" s="17">
        <v>475</v>
      </c>
      <c r="T65" s="31">
        <v>528070</v>
      </c>
      <c r="U65" s="15">
        <f aca="true" t="shared" si="11" ref="U65:U72">O65-T65</f>
        <v>-528070</v>
      </c>
    </row>
    <row r="66" spans="1:21" ht="24.75" customHeight="1">
      <c r="A66" s="26"/>
      <c r="B66" s="25" t="s">
        <v>25</v>
      </c>
      <c r="C66" s="23"/>
      <c r="D66" s="23"/>
      <c r="E66" s="24"/>
      <c r="F66" s="23"/>
      <c r="G66" s="22">
        <f t="shared" si="10"/>
        <v>0</v>
      </c>
      <c r="H66" s="21"/>
      <c r="I66" s="21"/>
      <c r="J66" s="20"/>
      <c r="K66" s="19">
        <v>19969</v>
      </c>
      <c r="L66" s="19">
        <v>4993</v>
      </c>
      <c r="M66" s="19">
        <v>0</v>
      </c>
      <c r="N66" s="19">
        <v>0</v>
      </c>
      <c r="O66" s="19">
        <v>1479</v>
      </c>
      <c r="P66" s="19">
        <v>1479</v>
      </c>
      <c r="Q66" s="19">
        <v>1479</v>
      </c>
      <c r="R66" s="18">
        <v>29.62147005808131</v>
      </c>
      <c r="S66" s="17">
        <v>3514</v>
      </c>
      <c r="T66" s="31">
        <v>8988445</v>
      </c>
      <c r="U66" s="15">
        <f t="shared" si="11"/>
        <v>-8986966</v>
      </c>
    </row>
    <row r="67" spans="1:21" ht="24.75" customHeight="1">
      <c r="A67" s="26"/>
      <c r="B67" s="25" t="s">
        <v>30</v>
      </c>
      <c r="C67" s="23"/>
      <c r="D67" s="23"/>
      <c r="E67" s="24"/>
      <c r="F67" s="23"/>
      <c r="G67" s="22">
        <f t="shared" si="10"/>
        <v>0</v>
      </c>
      <c r="H67" s="21"/>
      <c r="I67" s="21"/>
      <c r="J67" s="20"/>
      <c r="K67" s="19">
        <v>66004</v>
      </c>
      <c r="L67" s="19">
        <v>11002</v>
      </c>
      <c r="M67" s="19">
        <v>0</v>
      </c>
      <c r="N67" s="19">
        <v>2489</v>
      </c>
      <c r="O67" s="19">
        <v>5831</v>
      </c>
      <c r="P67" s="19">
        <v>8320</v>
      </c>
      <c r="Q67" s="19">
        <v>8320</v>
      </c>
      <c r="R67" s="18">
        <v>75.62261407016906</v>
      </c>
      <c r="S67" s="17">
        <v>2682</v>
      </c>
      <c r="T67" s="31">
        <v>41263210</v>
      </c>
      <c r="U67" s="15">
        <f t="shared" si="11"/>
        <v>-41257379</v>
      </c>
    </row>
    <row r="68" spans="1:21" ht="24.75" customHeight="1">
      <c r="A68" s="26"/>
      <c r="B68" s="25" t="s">
        <v>21</v>
      </c>
      <c r="C68" s="23"/>
      <c r="D68" s="23"/>
      <c r="E68" s="24"/>
      <c r="F68" s="23"/>
      <c r="G68" s="22">
        <f t="shared" si="10"/>
        <v>0</v>
      </c>
      <c r="H68" s="21"/>
      <c r="I68" s="21"/>
      <c r="J68" s="20"/>
      <c r="K68" s="19">
        <v>431191</v>
      </c>
      <c r="L68" s="19">
        <v>94481</v>
      </c>
      <c r="M68" s="19">
        <v>4022</v>
      </c>
      <c r="N68" s="19">
        <v>4054</v>
      </c>
      <c r="O68" s="19">
        <v>11981</v>
      </c>
      <c r="P68" s="19">
        <v>20058</v>
      </c>
      <c r="Q68" s="19">
        <v>20058</v>
      </c>
      <c r="R68" s="18">
        <v>21.229665223695772</v>
      </c>
      <c r="S68" s="17">
        <v>74423</v>
      </c>
      <c r="T68" s="31">
        <v>552661946</v>
      </c>
      <c r="U68" s="15">
        <f t="shared" si="11"/>
        <v>-552649965</v>
      </c>
    </row>
    <row r="69" spans="1:21" ht="24.75" customHeight="1">
      <c r="A69" s="26"/>
      <c r="B69" s="25" t="s">
        <v>18</v>
      </c>
      <c r="C69" s="23"/>
      <c r="D69" s="23"/>
      <c r="E69" s="24"/>
      <c r="F69" s="23"/>
      <c r="G69" s="22">
        <f t="shared" si="10"/>
        <v>0</v>
      </c>
      <c r="H69" s="21"/>
      <c r="I69" s="21"/>
      <c r="J69" s="20"/>
      <c r="K69" s="19">
        <v>23230</v>
      </c>
      <c r="L69" s="19">
        <v>5561</v>
      </c>
      <c r="M69" s="19">
        <v>0</v>
      </c>
      <c r="N69" s="19">
        <v>20</v>
      </c>
      <c r="O69" s="19">
        <v>88</v>
      </c>
      <c r="P69" s="19">
        <v>108</v>
      </c>
      <c r="Q69" s="19">
        <v>108</v>
      </c>
      <c r="R69" s="18">
        <v>1.9420967451897142</v>
      </c>
      <c r="S69" s="17">
        <v>5453</v>
      </c>
      <c r="T69" s="31">
        <v>17525000</v>
      </c>
      <c r="U69" s="15">
        <f t="shared" si="11"/>
        <v>-17524912</v>
      </c>
    </row>
    <row r="70" spans="1:21" ht="24.75" customHeight="1">
      <c r="A70" s="26"/>
      <c r="B70" s="25" t="s">
        <v>14</v>
      </c>
      <c r="C70" s="23"/>
      <c r="D70" s="23"/>
      <c r="E70" s="24"/>
      <c r="F70" s="23"/>
      <c r="G70" s="22">
        <f t="shared" si="10"/>
        <v>0</v>
      </c>
      <c r="H70" s="21"/>
      <c r="I70" s="21"/>
      <c r="J70" s="20"/>
      <c r="K70" s="19">
        <v>3200</v>
      </c>
      <c r="L70" s="19">
        <v>101</v>
      </c>
      <c r="M70" s="19">
        <v>66</v>
      </c>
      <c r="N70" s="19">
        <v>30</v>
      </c>
      <c r="O70" s="19">
        <v>0</v>
      </c>
      <c r="P70" s="19">
        <v>97</v>
      </c>
      <c r="Q70" s="19">
        <v>97</v>
      </c>
      <c r="R70" s="18">
        <v>96.03960396039604</v>
      </c>
      <c r="S70" s="17">
        <v>4</v>
      </c>
      <c r="T70" s="31">
        <v>2436572</v>
      </c>
      <c r="U70" s="15">
        <f t="shared" si="11"/>
        <v>-2436572</v>
      </c>
    </row>
    <row r="71" spans="1:21" ht="24.75" customHeight="1">
      <c r="A71" s="26"/>
      <c r="B71" s="25" t="s">
        <v>48</v>
      </c>
      <c r="C71" s="23"/>
      <c r="D71" s="23"/>
      <c r="E71" s="24"/>
      <c r="F71" s="23"/>
      <c r="G71" s="22">
        <f t="shared" si="10"/>
        <v>0</v>
      </c>
      <c r="H71" s="21"/>
      <c r="I71" s="21"/>
      <c r="J71" s="20"/>
      <c r="K71" s="19">
        <v>6317</v>
      </c>
      <c r="L71" s="19">
        <v>1054</v>
      </c>
      <c r="M71" s="19">
        <v>0</v>
      </c>
      <c r="N71" s="19">
        <v>256</v>
      </c>
      <c r="O71" s="19">
        <v>113</v>
      </c>
      <c r="P71" s="19">
        <v>369</v>
      </c>
      <c r="Q71" s="19">
        <v>369</v>
      </c>
      <c r="R71" s="18">
        <v>35.009487666034154</v>
      </c>
      <c r="S71" s="17">
        <v>685</v>
      </c>
      <c r="T71" s="31">
        <v>3899200</v>
      </c>
      <c r="U71" s="15">
        <f t="shared" si="11"/>
        <v>-3899087</v>
      </c>
    </row>
    <row r="72" spans="1:23" ht="24.75" customHeight="1">
      <c r="A72" s="26"/>
      <c r="B72" s="25" t="s">
        <v>47</v>
      </c>
      <c r="C72" s="23"/>
      <c r="D72" s="23"/>
      <c r="E72" s="24"/>
      <c r="F72" s="23"/>
      <c r="G72" s="22">
        <f t="shared" si="10"/>
        <v>0</v>
      </c>
      <c r="H72" s="21"/>
      <c r="I72" s="21"/>
      <c r="J72" s="20"/>
      <c r="K72" s="19">
        <v>11406637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8">
        <v>0</v>
      </c>
      <c r="S72" s="17">
        <v>0</v>
      </c>
      <c r="T72" s="31">
        <v>3320186000</v>
      </c>
      <c r="U72" s="15">
        <f t="shared" si="11"/>
        <v>-3320186000</v>
      </c>
      <c r="W72" s="28"/>
    </row>
    <row r="73" spans="1:21" ht="24.75" customHeight="1">
      <c r="A73" s="54" t="s">
        <v>46</v>
      </c>
      <c r="B73" s="54"/>
      <c r="C73" s="13">
        <f aca="true" t="shared" si="12" ref="C73:J73">SUM(C74:C88)</f>
        <v>0</v>
      </c>
      <c r="D73" s="13">
        <f t="shared" si="12"/>
        <v>0</v>
      </c>
      <c r="E73" s="14">
        <f t="shared" si="12"/>
        <v>0</v>
      </c>
      <c r="F73" s="13">
        <f t="shared" si="12"/>
        <v>0</v>
      </c>
      <c r="G73" s="13">
        <f t="shared" si="12"/>
        <v>0</v>
      </c>
      <c r="H73" s="13">
        <f t="shared" si="12"/>
        <v>0</v>
      </c>
      <c r="I73" s="13">
        <f t="shared" si="12"/>
        <v>0</v>
      </c>
      <c r="J73" s="14">
        <f t="shared" si="12"/>
        <v>0</v>
      </c>
      <c r="K73" s="13">
        <v>8013251</v>
      </c>
      <c r="L73" s="13">
        <v>2137249</v>
      </c>
      <c r="M73" s="12">
        <v>381743</v>
      </c>
      <c r="N73" s="12">
        <v>466653</v>
      </c>
      <c r="O73" s="12">
        <v>1134112</v>
      </c>
      <c r="P73" s="12">
        <v>1982510</v>
      </c>
      <c r="Q73" s="12">
        <v>1982510</v>
      </c>
      <c r="R73" s="11">
        <v>92.75989835531564</v>
      </c>
      <c r="S73" s="10">
        <v>154739</v>
      </c>
      <c r="T73" s="30">
        <f>SUM(T74:T88)</f>
        <v>1945717410</v>
      </c>
      <c r="U73" s="29">
        <f>SUM(U74:U88)</f>
        <v>-1944608152</v>
      </c>
    </row>
    <row r="74" spans="1:21" ht="24.75" customHeight="1">
      <c r="A74" s="26"/>
      <c r="B74" s="25" t="s">
        <v>39</v>
      </c>
      <c r="C74" s="23"/>
      <c r="D74" s="23"/>
      <c r="E74" s="24"/>
      <c r="F74" s="23"/>
      <c r="G74" s="22">
        <f aca="true" t="shared" si="13" ref="G74:G90">SUM(C74:F74)</f>
        <v>0</v>
      </c>
      <c r="H74" s="21"/>
      <c r="I74" s="21"/>
      <c r="J74" s="20"/>
      <c r="K74" s="19">
        <v>4381143</v>
      </c>
      <c r="L74" s="19">
        <v>1027377</v>
      </c>
      <c r="M74" s="19">
        <v>337231</v>
      </c>
      <c r="N74" s="19">
        <v>338957</v>
      </c>
      <c r="O74" s="19">
        <v>337581</v>
      </c>
      <c r="P74" s="19">
        <v>1013771</v>
      </c>
      <c r="Q74" s="19">
        <v>1013771</v>
      </c>
      <c r="R74" s="18">
        <v>98.67565655061384</v>
      </c>
      <c r="S74" s="17">
        <v>13606</v>
      </c>
      <c r="T74" s="16">
        <v>755906411</v>
      </c>
      <c r="U74" s="15">
        <f>O74-T74</f>
        <v>-755568830</v>
      </c>
    </row>
    <row r="75" spans="1:21" ht="24.75" customHeight="1">
      <c r="A75" s="26"/>
      <c r="B75" s="25" t="s">
        <v>38</v>
      </c>
      <c r="C75" s="23"/>
      <c r="D75" s="23"/>
      <c r="E75" s="24"/>
      <c r="F75" s="23"/>
      <c r="G75" s="22">
        <f t="shared" si="13"/>
        <v>0</v>
      </c>
      <c r="H75" s="21"/>
      <c r="I75" s="21"/>
      <c r="J75" s="20"/>
      <c r="K75" s="19">
        <v>1747391</v>
      </c>
      <c r="L75" s="19">
        <v>718087</v>
      </c>
      <c r="M75" s="19">
        <v>27884</v>
      </c>
      <c r="N75" s="19">
        <v>19133</v>
      </c>
      <c r="O75" s="19">
        <v>640209</v>
      </c>
      <c r="P75" s="19">
        <v>687228</v>
      </c>
      <c r="Q75" s="19">
        <v>687228</v>
      </c>
      <c r="R75" s="18">
        <v>95.7026098508955</v>
      </c>
      <c r="S75" s="17">
        <v>30859</v>
      </c>
      <c r="T75" s="16">
        <v>44502684</v>
      </c>
      <c r="U75" s="15">
        <f>O75-T75</f>
        <v>-43862475</v>
      </c>
    </row>
    <row r="76" spans="1:21" ht="24.75" customHeight="1">
      <c r="A76" s="26"/>
      <c r="B76" s="25" t="s">
        <v>37</v>
      </c>
      <c r="C76" s="23"/>
      <c r="D76" s="23"/>
      <c r="E76" s="24"/>
      <c r="F76" s="23"/>
      <c r="G76" s="22">
        <f t="shared" si="13"/>
        <v>0</v>
      </c>
      <c r="H76" s="21"/>
      <c r="I76" s="21"/>
      <c r="J76" s="20"/>
      <c r="K76" s="19">
        <v>997324</v>
      </c>
      <c r="L76" s="19">
        <v>191790</v>
      </c>
      <c r="M76" s="19">
        <v>0</v>
      </c>
      <c r="N76" s="19">
        <v>70847</v>
      </c>
      <c r="O76" s="19">
        <v>82395</v>
      </c>
      <c r="P76" s="19">
        <v>153243</v>
      </c>
      <c r="Q76" s="19">
        <v>153243</v>
      </c>
      <c r="R76" s="18">
        <v>79.90145471609573</v>
      </c>
      <c r="S76" s="17">
        <v>38547</v>
      </c>
      <c r="T76" s="16">
        <v>270388682</v>
      </c>
      <c r="U76" s="15">
        <f>O76-T76</f>
        <v>-270306287</v>
      </c>
    </row>
    <row r="77" spans="1:21" ht="24.75" customHeight="1">
      <c r="A77" s="26"/>
      <c r="B77" s="25" t="s">
        <v>45</v>
      </c>
      <c r="C77" s="23"/>
      <c r="D77" s="23"/>
      <c r="E77" s="24"/>
      <c r="F77" s="23"/>
      <c r="G77" s="22">
        <f t="shared" si="13"/>
        <v>0</v>
      </c>
      <c r="H77" s="21"/>
      <c r="I77" s="21"/>
      <c r="J77" s="20"/>
      <c r="K77" s="19">
        <v>21910</v>
      </c>
      <c r="L77" s="19">
        <v>5447</v>
      </c>
      <c r="M77" s="19">
        <v>1382</v>
      </c>
      <c r="N77" s="19">
        <v>1469</v>
      </c>
      <c r="O77" s="19">
        <v>2583</v>
      </c>
      <c r="P77" s="19">
        <v>5435</v>
      </c>
      <c r="Q77" s="19">
        <v>5435</v>
      </c>
      <c r="R77" s="18">
        <v>99.77969524508904</v>
      </c>
      <c r="S77" s="17">
        <v>12</v>
      </c>
      <c r="T77" s="16"/>
      <c r="U77" s="15"/>
    </row>
    <row r="78" spans="1:21" ht="24.75" customHeight="1">
      <c r="A78" s="26"/>
      <c r="B78" s="25" t="s">
        <v>35</v>
      </c>
      <c r="C78" s="23"/>
      <c r="D78" s="23"/>
      <c r="E78" s="24"/>
      <c r="F78" s="23"/>
      <c r="G78" s="22">
        <f t="shared" si="13"/>
        <v>0</v>
      </c>
      <c r="H78" s="21"/>
      <c r="I78" s="21"/>
      <c r="J78" s="20"/>
      <c r="K78" s="19">
        <v>65955</v>
      </c>
      <c r="L78" s="19">
        <v>22445</v>
      </c>
      <c r="M78" s="19">
        <v>0</v>
      </c>
      <c r="N78" s="19">
        <v>0</v>
      </c>
      <c r="O78" s="19">
        <v>22265</v>
      </c>
      <c r="P78" s="19">
        <v>22265</v>
      </c>
      <c r="Q78" s="19">
        <v>22265</v>
      </c>
      <c r="R78" s="18">
        <v>99.19803965248384</v>
      </c>
      <c r="S78" s="17">
        <v>180</v>
      </c>
      <c r="T78" s="16"/>
      <c r="U78" s="15"/>
    </row>
    <row r="79" spans="1:21" ht="24.75" customHeight="1">
      <c r="A79" s="26"/>
      <c r="B79" s="25" t="s">
        <v>26</v>
      </c>
      <c r="C79" s="23"/>
      <c r="D79" s="23"/>
      <c r="E79" s="24"/>
      <c r="F79" s="23"/>
      <c r="G79" s="22">
        <f t="shared" si="13"/>
        <v>0</v>
      </c>
      <c r="H79" s="21"/>
      <c r="I79" s="21"/>
      <c r="J79" s="20"/>
      <c r="K79" s="19">
        <v>4374</v>
      </c>
      <c r="L79" s="19">
        <v>1525</v>
      </c>
      <c r="M79" s="19">
        <v>107</v>
      </c>
      <c r="N79" s="19">
        <v>181</v>
      </c>
      <c r="O79" s="19">
        <v>306</v>
      </c>
      <c r="P79" s="19">
        <v>594</v>
      </c>
      <c r="Q79" s="19">
        <v>594</v>
      </c>
      <c r="R79" s="18">
        <v>38.950819672131146</v>
      </c>
      <c r="S79" s="17">
        <v>931</v>
      </c>
      <c r="T79" s="16">
        <v>1027900</v>
      </c>
      <c r="U79" s="15">
        <f aca="true" t="shared" si="14" ref="U79:U88">O79-T79</f>
        <v>-1027594</v>
      </c>
    </row>
    <row r="80" spans="1:21" ht="24.75" customHeight="1">
      <c r="A80" s="26"/>
      <c r="B80" s="25" t="s">
        <v>33</v>
      </c>
      <c r="C80" s="23"/>
      <c r="D80" s="23"/>
      <c r="E80" s="24"/>
      <c r="F80" s="23"/>
      <c r="G80" s="22">
        <f t="shared" si="13"/>
        <v>0</v>
      </c>
      <c r="H80" s="21"/>
      <c r="I80" s="21"/>
      <c r="J80" s="20"/>
      <c r="K80" s="19">
        <v>9589</v>
      </c>
      <c r="L80" s="19">
        <v>3830</v>
      </c>
      <c r="M80" s="19">
        <v>330</v>
      </c>
      <c r="N80" s="19">
        <v>477</v>
      </c>
      <c r="O80" s="19">
        <v>2095</v>
      </c>
      <c r="P80" s="19">
        <v>2902</v>
      </c>
      <c r="Q80" s="19">
        <v>2902</v>
      </c>
      <c r="R80" s="18">
        <v>75.77023498694517</v>
      </c>
      <c r="S80" s="17">
        <v>928</v>
      </c>
      <c r="T80" s="16">
        <v>2833760</v>
      </c>
      <c r="U80" s="15">
        <f t="shared" si="14"/>
        <v>-2831665</v>
      </c>
    </row>
    <row r="81" spans="1:21" ht="24.75" customHeight="1">
      <c r="A81" s="26"/>
      <c r="B81" s="25" t="s">
        <v>25</v>
      </c>
      <c r="C81" s="23"/>
      <c r="D81" s="23"/>
      <c r="E81" s="24"/>
      <c r="F81" s="23"/>
      <c r="G81" s="22">
        <f t="shared" si="13"/>
        <v>0</v>
      </c>
      <c r="H81" s="21"/>
      <c r="I81" s="21"/>
      <c r="J81" s="20"/>
      <c r="K81" s="19">
        <v>141354</v>
      </c>
      <c r="L81" s="19">
        <v>43788</v>
      </c>
      <c r="M81" s="19">
        <v>9774</v>
      </c>
      <c r="N81" s="19">
        <v>12411</v>
      </c>
      <c r="O81" s="19">
        <v>12940</v>
      </c>
      <c r="P81" s="19">
        <v>35126</v>
      </c>
      <c r="Q81" s="19">
        <v>35126</v>
      </c>
      <c r="R81" s="18">
        <v>80.21832465515666</v>
      </c>
      <c r="S81" s="17">
        <v>8662</v>
      </c>
      <c r="T81" s="16">
        <v>54330855</v>
      </c>
      <c r="U81" s="15">
        <f t="shared" si="14"/>
        <v>-54317915</v>
      </c>
    </row>
    <row r="82" spans="1:21" ht="24.75" customHeight="1">
      <c r="A82" s="26"/>
      <c r="B82" s="25" t="s">
        <v>24</v>
      </c>
      <c r="C82" s="23"/>
      <c r="D82" s="23"/>
      <c r="E82" s="24"/>
      <c r="F82" s="23"/>
      <c r="G82" s="22">
        <f t="shared" si="13"/>
        <v>0</v>
      </c>
      <c r="H82" s="21"/>
      <c r="I82" s="21"/>
      <c r="J82" s="20"/>
      <c r="K82" s="19">
        <v>13681</v>
      </c>
      <c r="L82" s="19">
        <v>3790</v>
      </c>
      <c r="M82" s="19">
        <v>912</v>
      </c>
      <c r="N82" s="19">
        <v>1144</v>
      </c>
      <c r="O82" s="19">
        <v>-13</v>
      </c>
      <c r="P82" s="19">
        <v>2044</v>
      </c>
      <c r="Q82" s="19">
        <v>2044</v>
      </c>
      <c r="R82" s="18">
        <v>53.931398416886545</v>
      </c>
      <c r="S82" s="17">
        <v>1746</v>
      </c>
      <c r="T82" s="16">
        <v>5759160</v>
      </c>
      <c r="U82" s="15">
        <f t="shared" si="14"/>
        <v>-5759173</v>
      </c>
    </row>
    <row r="83" spans="1:21" ht="24.75" customHeight="1">
      <c r="A83" s="26"/>
      <c r="B83" s="25" t="s">
        <v>30</v>
      </c>
      <c r="C83" s="23"/>
      <c r="D83" s="23"/>
      <c r="E83" s="24"/>
      <c r="F83" s="23"/>
      <c r="G83" s="22">
        <f t="shared" si="13"/>
        <v>0</v>
      </c>
      <c r="H83" s="21"/>
      <c r="I83" s="21"/>
      <c r="J83" s="20"/>
      <c r="K83" s="19">
        <v>98665</v>
      </c>
      <c r="L83" s="19">
        <v>25613</v>
      </c>
      <c r="M83" s="19">
        <v>806</v>
      </c>
      <c r="N83" s="19">
        <v>4664</v>
      </c>
      <c r="O83" s="19">
        <v>5798</v>
      </c>
      <c r="P83" s="19">
        <v>11269</v>
      </c>
      <c r="Q83" s="19">
        <v>11269</v>
      </c>
      <c r="R83" s="18">
        <v>43.99718892749775</v>
      </c>
      <c r="S83" s="17">
        <v>14344</v>
      </c>
      <c r="T83" s="16">
        <v>53846102</v>
      </c>
      <c r="U83" s="15">
        <f t="shared" si="14"/>
        <v>-53840304</v>
      </c>
    </row>
    <row r="84" spans="1:21" ht="24.75" customHeight="1">
      <c r="A84" s="26"/>
      <c r="B84" s="25" t="s">
        <v>22</v>
      </c>
      <c r="C84" s="23"/>
      <c r="D84" s="23"/>
      <c r="E84" s="24"/>
      <c r="F84" s="23"/>
      <c r="G84" s="22">
        <f t="shared" si="13"/>
        <v>0</v>
      </c>
      <c r="H84" s="21"/>
      <c r="I84" s="21"/>
      <c r="J84" s="20"/>
      <c r="K84" s="19">
        <v>4544</v>
      </c>
      <c r="L84" s="19">
        <v>4544</v>
      </c>
      <c r="M84" s="19">
        <v>160</v>
      </c>
      <c r="N84" s="19">
        <v>0</v>
      </c>
      <c r="O84" s="19">
        <v>343</v>
      </c>
      <c r="P84" s="19">
        <v>503</v>
      </c>
      <c r="Q84" s="19">
        <v>503</v>
      </c>
      <c r="R84" s="18">
        <v>11.069542253521126</v>
      </c>
      <c r="S84" s="17">
        <v>4041</v>
      </c>
      <c r="T84" s="16">
        <v>4395566</v>
      </c>
      <c r="U84" s="15">
        <f t="shared" si="14"/>
        <v>-4395223</v>
      </c>
    </row>
    <row r="85" spans="1:21" ht="24.75" customHeight="1">
      <c r="A85" s="26"/>
      <c r="B85" s="25" t="s">
        <v>21</v>
      </c>
      <c r="C85" s="23"/>
      <c r="D85" s="23"/>
      <c r="E85" s="24"/>
      <c r="F85" s="23"/>
      <c r="G85" s="22">
        <f t="shared" si="13"/>
        <v>0</v>
      </c>
      <c r="H85" s="21"/>
      <c r="I85" s="21"/>
      <c r="J85" s="20"/>
      <c r="K85" s="19">
        <v>374364</v>
      </c>
      <c r="L85" s="19">
        <v>65474</v>
      </c>
      <c r="M85" s="19">
        <v>3154</v>
      </c>
      <c r="N85" s="19">
        <v>11300</v>
      </c>
      <c r="O85" s="19">
        <v>12053</v>
      </c>
      <c r="P85" s="19">
        <v>26509</v>
      </c>
      <c r="Q85" s="19">
        <v>26509</v>
      </c>
      <c r="R85" s="18">
        <v>40.48782722912912</v>
      </c>
      <c r="S85" s="17">
        <v>38965</v>
      </c>
      <c r="T85" s="16">
        <v>705876306</v>
      </c>
      <c r="U85" s="15">
        <f t="shared" si="14"/>
        <v>-705864253</v>
      </c>
    </row>
    <row r="86" spans="1:21" ht="24.75" customHeight="1">
      <c r="A86" s="26"/>
      <c r="B86" s="25" t="s">
        <v>15</v>
      </c>
      <c r="C86" s="23"/>
      <c r="D86" s="23"/>
      <c r="E86" s="24"/>
      <c r="F86" s="23"/>
      <c r="G86" s="22">
        <f t="shared" si="13"/>
        <v>0</v>
      </c>
      <c r="H86" s="21"/>
      <c r="I86" s="21"/>
      <c r="J86" s="20"/>
      <c r="K86" s="19">
        <v>80052</v>
      </c>
      <c r="L86" s="19">
        <v>11287</v>
      </c>
      <c r="M86" s="19">
        <v>0</v>
      </c>
      <c r="N86" s="19">
        <v>0</v>
      </c>
      <c r="O86" s="19">
        <v>9486</v>
      </c>
      <c r="P86" s="19">
        <v>9486</v>
      </c>
      <c r="Q86" s="19">
        <v>9486</v>
      </c>
      <c r="R86" s="18">
        <v>84.04358997076282</v>
      </c>
      <c r="S86" s="17">
        <v>1801</v>
      </c>
      <c r="T86" s="16">
        <v>30892603</v>
      </c>
      <c r="U86" s="15">
        <f t="shared" si="14"/>
        <v>-30883117</v>
      </c>
    </row>
    <row r="87" spans="1:21" ht="24.75" customHeight="1">
      <c r="A87" s="26"/>
      <c r="B87" s="25" t="s">
        <v>13</v>
      </c>
      <c r="C87" s="23"/>
      <c r="D87" s="23"/>
      <c r="E87" s="24"/>
      <c r="F87" s="23"/>
      <c r="G87" s="22">
        <f t="shared" si="13"/>
        <v>0</v>
      </c>
      <c r="H87" s="21"/>
      <c r="I87" s="21"/>
      <c r="J87" s="20"/>
      <c r="K87" s="19">
        <v>72785</v>
      </c>
      <c r="L87" s="19">
        <v>12132</v>
      </c>
      <c r="M87" s="19">
        <v>0</v>
      </c>
      <c r="N87" s="19">
        <v>6065</v>
      </c>
      <c r="O87" s="19">
        <v>6065</v>
      </c>
      <c r="P87" s="19">
        <v>12130</v>
      </c>
      <c r="Q87" s="19">
        <v>12130</v>
      </c>
      <c r="R87" s="18">
        <v>99.98351467194198</v>
      </c>
      <c r="S87" s="17">
        <v>2</v>
      </c>
      <c r="T87" s="16">
        <v>15837381</v>
      </c>
      <c r="U87" s="15">
        <f t="shared" si="14"/>
        <v>-15831316</v>
      </c>
    </row>
    <row r="88" spans="1:21" ht="24.75" customHeight="1">
      <c r="A88" s="26"/>
      <c r="B88" s="25" t="s">
        <v>4</v>
      </c>
      <c r="C88" s="23"/>
      <c r="D88" s="23"/>
      <c r="E88" s="24"/>
      <c r="F88" s="23"/>
      <c r="G88" s="22">
        <f t="shared" si="13"/>
        <v>0</v>
      </c>
      <c r="H88" s="21"/>
      <c r="I88" s="21"/>
      <c r="J88" s="20"/>
      <c r="K88" s="19">
        <v>120</v>
      </c>
      <c r="L88" s="19">
        <v>120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8">
        <v>0</v>
      </c>
      <c r="S88" s="17">
        <v>120</v>
      </c>
      <c r="T88" s="16">
        <v>120000</v>
      </c>
      <c r="U88" s="15">
        <f t="shared" si="14"/>
        <v>-120000</v>
      </c>
    </row>
    <row r="89" spans="1:21" ht="24.75" customHeight="1">
      <c r="A89" s="54" t="s">
        <v>44</v>
      </c>
      <c r="B89" s="54"/>
      <c r="C89" s="36">
        <f>C90</f>
        <v>0</v>
      </c>
      <c r="D89" s="36">
        <f>D90</f>
        <v>0</v>
      </c>
      <c r="E89" s="36">
        <f>E90</f>
        <v>0</v>
      </c>
      <c r="F89" s="36">
        <f>F90</f>
        <v>0</v>
      </c>
      <c r="G89" s="13">
        <f t="shared" si="13"/>
        <v>0</v>
      </c>
      <c r="H89" s="35">
        <f>H90</f>
        <v>0</v>
      </c>
      <c r="I89" s="35">
        <f>I90</f>
        <v>0</v>
      </c>
      <c r="J89" s="35">
        <f>J90</f>
        <v>0</v>
      </c>
      <c r="K89" s="10">
        <v>313102</v>
      </c>
      <c r="L89" s="10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1">
        <v>0</v>
      </c>
      <c r="S89" s="10">
        <v>0</v>
      </c>
      <c r="T89" s="34"/>
      <c r="U89" s="33"/>
    </row>
    <row r="90" spans="1:21" ht="24.75" customHeight="1">
      <c r="A90" s="26"/>
      <c r="B90" s="25" t="s">
        <v>44</v>
      </c>
      <c r="C90" s="23"/>
      <c r="D90" s="23"/>
      <c r="E90" s="24"/>
      <c r="F90" s="23"/>
      <c r="G90" s="22">
        <f t="shared" si="13"/>
        <v>0</v>
      </c>
      <c r="H90" s="21"/>
      <c r="I90" s="21"/>
      <c r="J90" s="20"/>
      <c r="K90" s="19">
        <v>313102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32">
        <v>0</v>
      </c>
      <c r="S90" s="17">
        <v>0</v>
      </c>
      <c r="T90" s="31">
        <v>305</v>
      </c>
      <c r="U90" s="15">
        <f>O90-T90</f>
        <v>-305</v>
      </c>
    </row>
    <row r="91" spans="1:21" ht="24.75" customHeight="1">
      <c r="A91" s="54" t="s">
        <v>43</v>
      </c>
      <c r="B91" s="54"/>
      <c r="C91" s="13">
        <f aca="true" t="shared" si="15" ref="C91:J91">SUM(C92:C94)</f>
        <v>0</v>
      </c>
      <c r="D91" s="13">
        <f t="shared" si="15"/>
        <v>0</v>
      </c>
      <c r="E91" s="14">
        <f t="shared" si="15"/>
        <v>0</v>
      </c>
      <c r="F91" s="13">
        <f t="shared" si="15"/>
        <v>0</v>
      </c>
      <c r="G91" s="13">
        <f t="shared" si="15"/>
        <v>0</v>
      </c>
      <c r="H91" s="13">
        <f t="shared" si="15"/>
        <v>0</v>
      </c>
      <c r="I91" s="13">
        <f t="shared" si="15"/>
        <v>0</v>
      </c>
      <c r="J91" s="14">
        <f t="shared" si="15"/>
        <v>0</v>
      </c>
      <c r="K91" s="13">
        <v>1623149</v>
      </c>
      <c r="L91" s="13">
        <v>404633</v>
      </c>
      <c r="M91" s="12">
        <v>134670</v>
      </c>
      <c r="N91" s="12">
        <v>134710</v>
      </c>
      <c r="O91" s="12">
        <v>134938</v>
      </c>
      <c r="P91" s="12">
        <v>404320</v>
      </c>
      <c r="Q91" s="12">
        <v>404320</v>
      </c>
      <c r="R91" s="11">
        <v>99.92264595324653</v>
      </c>
      <c r="S91" s="10">
        <v>313</v>
      </c>
      <c r="T91" s="30">
        <f>SUM(T92:T94)</f>
        <v>1126435021</v>
      </c>
      <c r="U91" s="29">
        <f>SUM(U92:U94)</f>
        <v>-1126300083</v>
      </c>
    </row>
    <row r="92" spans="1:21" ht="24.75" customHeight="1">
      <c r="A92" s="26"/>
      <c r="B92" s="25" t="s">
        <v>26</v>
      </c>
      <c r="C92" s="23"/>
      <c r="D92" s="23"/>
      <c r="E92" s="24"/>
      <c r="F92" s="23"/>
      <c r="G92" s="22">
        <f>SUM(C92:F92)</f>
        <v>0</v>
      </c>
      <c r="H92" s="21"/>
      <c r="I92" s="21"/>
      <c r="J92" s="20"/>
      <c r="K92" s="19">
        <v>826</v>
      </c>
      <c r="L92" s="19">
        <v>204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8">
        <v>0</v>
      </c>
      <c r="S92" s="17">
        <v>204</v>
      </c>
      <c r="T92" s="31">
        <v>2214065</v>
      </c>
      <c r="U92" s="15">
        <f>O92-T92</f>
        <v>-2214065</v>
      </c>
    </row>
    <row r="93" spans="1:21" ht="24.75" customHeight="1">
      <c r="A93" s="26"/>
      <c r="B93" s="25" t="s">
        <v>42</v>
      </c>
      <c r="C93" s="23"/>
      <c r="D93" s="23"/>
      <c r="E93" s="24"/>
      <c r="F93" s="23"/>
      <c r="G93" s="22">
        <f>SUM(C93:F93)</f>
        <v>0</v>
      </c>
      <c r="H93" s="21"/>
      <c r="I93" s="21"/>
      <c r="J93" s="20"/>
      <c r="K93" s="19">
        <v>1617538</v>
      </c>
      <c r="L93" s="19">
        <v>404385</v>
      </c>
      <c r="M93" s="19">
        <v>134670</v>
      </c>
      <c r="N93" s="19">
        <v>134710</v>
      </c>
      <c r="O93" s="19">
        <v>134911</v>
      </c>
      <c r="P93" s="19">
        <v>404293</v>
      </c>
      <c r="Q93" s="19">
        <v>404293</v>
      </c>
      <c r="R93" s="18">
        <v>99.97724940341506</v>
      </c>
      <c r="S93" s="17">
        <v>92</v>
      </c>
      <c r="T93" s="31">
        <v>1112561251</v>
      </c>
      <c r="U93" s="15">
        <f>O93-T93</f>
        <v>-1112426340</v>
      </c>
    </row>
    <row r="94" spans="1:21" ht="24.75" customHeight="1">
      <c r="A94" s="26"/>
      <c r="B94" s="25" t="s">
        <v>21</v>
      </c>
      <c r="C94" s="23"/>
      <c r="D94" s="23"/>
      <c r="E94" s="24"/>
      <c r="F94" s="23"/>
      <c r="G94" s="22">
        <f>SUM(C94:F94)</f>
        <v>0</v>
      </c>
      <c r="H94" s="21"/>
      <c r="I94" s="21"/>
      <c r="J94" s="20"/>
      <c r="K94" s="19">
        <v>4785</v>
      </c>
      <c r="L94" s="19">
        <v>44</v>
      </c>
      <c r="M94" s="19">
        <v>0</v>
      </c>
      <c r="N94" s="19">
        <v>0</v>
      </c>
      <c r="O94" s="19">
        <v>27</v>
      </c>
      <c r="P94" s="19">
        <v>27</v>
      </c>
      <c r="Q94" s="19">
        <v>27</v>
      </c>
      <c r="R94" s="18">
        <v>61.36363636363637</v>
      </c>
      <c r="S94" s="17">
        <v>17</v>
      </c>
      <c r="T94" s="31">
        <v>11659705</v>
      </c>
      <c r="U94" s="15">
        <f>O94-T94</f>
        <v>-11659678</v>
      </c>
    </row>
    <row r="95" spans="1:21" ht="24.75" customHeight="1">
      <c r="A95" s="54" t="s">
        <v>41</v>
      </c>
      <c r="B95" s="54"/>
      <c r="C95" s="13">
        <f aca="true" t="shared" si="16" ref="C95:J95">SUM(C96:C97)</f>
        <v>0</v>
      </c>
      <c r="D95" s="13">
        <f t="shared" si="16"/>
        <v>0</v>
      </c>
      <c r="E95" s="14">
        <f t="shared" si="16"/>
        <v>0</v>
      </c>
      <c r="F95" s="13">
        <f t="shared" si="16"/>
        <v>0</v>
      </c>
      <c r="G95" s="13">
        <f t="shared" si="16"/>
        <v>0</v>
      </c>
      <c r="H95" s="13">
        <f t="shared" si="16"/>
        <v>0</v>
      </c>
      <c r="I95" s="13">
        <f t="shared" si="16"/>
        <v>0</v>
      </c>
      <c r="J95" s="14">
        <f t="shared" si="16"/>
        <v>0</v>
      </c>
      <c r="K95" s="13">
        <v>223945</v>
      </c>
      <c r="L95" s="13">
        <v>35255</v>
      </c>
      <c r="M95" s="12">
        <v>0</v>
      </c>
      <c r="N95" s="12">
        <v>13019</v>
      </c>
      <c r="O95" s="12">
        <v>15027</v>
      </c>
      <c r="P95" s="12">
        <v>28047</v>
      </c>
      <c r="Q95" s="12">
        <v>28047</v>
      </c>
      <c r="R95" s="11">
        <v>79.55467309601475</v>
      </c>
      <c r="S95" s="10">
        <v>7208</v>
      </c>
      <c r="T95" s="30">
        <f>SUM(T96:T97)</f>
        <v>69087202</v>
      </c>
      <c r="U95" s="29">
        <f>SUM(U96:U97)</f>
        <v>-69072175</v>
      </c>
    </row>
    <row r="96" spans="1:21" ht="24.75" customHeight="1">
      <c r="A96" s="26"/>
      <c r="B96" s="25" t="s">
        <v>26</v>
      </c>
      <c r="C96" s="23"/>
      <c r="D96" s="23"/>
      <c r="E96" s="24"/>
      <c r="F96" s="23"/>
      <c r="G96" s="22">
        <f>SUM(C96:F96)</f>
        <v>0</v>
      </c>
      <c r="H96" s="21"/>
      <c r="I96" s="21"/>
      <c r="J96" s="20"/>
      <c r="K96" s="19">
        <v>2774</v>
      </c>
      <c r="L96" s="19">
        <v>462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8">
        <v>0</v>
      </c>
      <c r="S96" s="17">
        <v>462</v>
      </c>
      <c r="T96" s="31">
        <v>2484600</v>
      </c>
      <c r="U96" s="15">
        <f>O96-T96</f>
        <v>-2484600</v>
      </c>
    </row>
    <row r="97" spans="1:21" ht="24.75" customHeight="1">
      <c r="A97" s="26"/>
      <c r="B97" s="25" t="s">
        <v>21</v>
      </c>
      <c r="C97" s="23"/>
      <c r="D97" s="23"/>
      <c r="E97" s="24"/>
      <c r="F97" s="23"/>
      <c r="G97" s="22">
        <f>SUM(C97:F97)</f>
        <v>0</v>
      </c>
      <c r="H97" s="21"/>
      <c r="I97" s="21"/>
      <c r="J97" s="20"/>
      <c r="K97" s="19">
        <v>221171</v>
      </c>
      <c r="L97" s="19">
        <v>34793</v>
      </c>
      <c r="M97" s="19">
        <v>0</v>
      </c>
      <c r="N97" s="19">
        <v>13019</v>
      </c>
      <c r="O97" s="19">
        <v>15027</v>
      </c>
      <c r="P97" s="19">
        <v>28047</v>
      </c>
      <c r="Q97" s="19">
        <v>28047</v>
      </c>
      <c r="R97" s="18">
        <v>80.61104245106773</v>
      </c>
      <c r="S97" s="17">
        <v>6746</v>
      </c>
      <c r="T97" s="31">
        <v>66602602</v>
      </c>
      <c r="U97" s="15">
        <f>O97-T97</f>
        <v>-66587575</v>
      </c>
    </row>
    <row r="98" spans="1:21" ht="24.75" customHeight="1">
      <c r="A98" s="54" t="s">
        <v>40</v>
      </c>
      <c r="B98" s="54"/>
      <c r="C98" s="13">
        <f aca="true" t="shared" si="17" ref="C98:J98">SUM(C99:C113)</f>
        <v>0</v>
      </c>
      <c r="D98" s="13">
        <f t="shared" si="17"/>
        <v>0</v>
      </c>
      <c r="E98" s="14">
        <f t="shared" si="17"/>
        <v>0</v>
      </c>
      <c r="F98" s="13">
        <f t="shared" si="17"/>
        <v>0</v>
      </c>
      <c r="G98" s="13">
        <f t="shared" si="17"/>
        <v>0</v>
      </c>
      <c r="H98" s="13">
        <f t="shared" si="17"/>
        <v>0</v>
      </c>
      <c r="I98" s="13">
        <f t="shared" si="17"/>
        <v>0</v>
      </c>
      <c r="J98" s="14">
        <f t="shared" si="17"/>
        <v>0</v>
      </c>
      <c r="K98" s="13">
        <v>1967222</v>
      </c>
      <c r="L98" s="13">
        <v>560890</v>
      </c>
      <c r="M98" s="12">
        <v>54929</v>
      </c>
      <c r="N98" s="12">
        <v>82608</v>
      </c>
      <c r="O98" s="12">
        <v>213487</v>
      </c>
      <c r="P98" s="12">
        <v>351026</v>
      </c>
      <c r="Q98" s="12">
        <v>351026</v>
      </c>
      <c r="R98" s="11">
        <v>62.58375082458236</v>
      </c>
      <c r="S98" s="10">
        <v>209864</v>
      </c>
      <c r="T98" s="30">
        <f>SUM(T99:T113)</f>
        <v>939893173</v>
      </c>
      <c r="U98" s="29">
        <f>SUM(U99:U113)</f>
        <v>-939682240</v>
      </c>
    </row>
    <row r="99" spans="1:21" ht="24.75" customHeight="1">
      <c r="A99" s="26"/>
      <c r="B99" s="25" t="s">
        <v>39</v>
      </c>
      <c r="C99" s="23"/>
      <c r="D99" s="23"/>
      <c r="E99" s="24"/>
      <c r="F99" s="23"/>
      <c r="G99" s="22">
        <f aca="true" t="shared" si="18" ref="G99:G113">SUM(C99:F99)</f>
        <v>0</v>
      </c>
      <c r="H99" s="21"/>
      <c r="I99" s="21"/>
      <c r="J99" s="20"/>
      <c r="K99" s="19">
        <v>598437</v>
      </c>
      <c r="L99" s="19">
        <v>138683</v>
      </c>
      <c r="M99" s="19">
        <v>45309</v>
      </c>
      <c r="N99" s="19">
        <v>45620</v>
      </c>
      <c r="O99" s="19">
        <v>45177</v>
      </c>
      <c r="P99" s="19">
        <v>136107</v>
      </c>
      <c r="Q99" s="19">
        <v>136107</v>
      </c>
      <c r="R99" s="18">
        <v>98.14252648125581</v>
      </c>
      <c r="S99" s="17">
        <v>2576</v>
      </c>
      <c r="T99" s="16">
        <v>101051981</v>
      </c>
      <c r="U99" s="15">
        <f>O99-T99</f>
        <v>-101006804</v>
      </c>
    </row>
    <row r="100" spans="1:21" ht="24.75" customHeight="1">
      <c r="A100" s="26"/>
      <c r="B100" s="25" t="s">
        <v>38</v>
      </c>
      <c r="C100" s="23"/>
      <c r="D100" s="23"/>
      <c r="E100" s="24"/>
      <c r="F100" s="23"/>
      <c r="G100" s="22">
        <f t="shared" si="18"/>
        <v>0</v>
      </c>
      <c r="H100" s="21"/>
      <c r="I100" s="21"/>
      <c r="J100" s="20"/>
      <c r="K100" s="19">
        <v>319468</v>
      </c>
      <c r="L100" s="19">
        <v>120087</v>
      </c>
      <c r="M100" s="19">
        <v>9206</v>
      </c>
      <c r="N100" s="19">
        <v>7925</v>
      </c>
      <c r="O100" s="19">
        <v>98012</v>
      </c>
      <c r="P100" s="19">
        <v>115144</v>
      </c>
      <c r="Q100" s="19">
        <v>115144</v>
      </c>
      <c r="R100" s="18">
        <v>95.88381756559828</v>
      </c>
      <c r="S100" s="17">
        <v>4943</v>
      </c>
      <c r="T100" s="16">
        <v>16021227</v>
      </c>
      <c r="U100" s="15">
        <f>O100-T100</f>
        <v>-15923215</v>
      </c>
    </row>
    <row r="101" spans="1:21" ht="24.75" customHeight="1">
      <c r="A101" s="26"/>
      <c r="B101" s="25" t="s">
        <v>37</v>
      </c>
      <c r="C101" s="23"/>
      <c r="D101" s="23"/>
      <c r="E101" s="24"/>
      <c r="F101" s="23"/>
      <c r="G101" s="22">
        <f t="shared" si="18"/>
        <v>0</v>
      </c>
      <c r="H101" s="21"/>
      <c r="I101" s="21"/>
      <c r="J101" s="20"/>
      <c r="K101" s="19">
        <v>16759</v>
      </c>
      <c r="L101" s="19">
        <v>3245</v>
      </c>
      <c r="M101" s="19">
        <v>0</v>
      </c>
      <c r="N101" s="19">
        <v>1364</v>
      </c>
      <c r="O101" s="19">
        <v>1119</v>
      </c>
      <c r="P101" s="19">
        <v>2483</v>
      </c>
      <c r="Q101" s="19">
        <v>2483</v>
      </c>
      <c r="R101" s="18">
        <v>76.51771956856702</v>
      </c>
      <c r="S101" s="17">
        <v>762</v>
      </c>
      <c r="T101" s="16">
        <v>5347081</v>
      </c>
      <c r="U101" s="15">
        <f>O101-T101</f>
        <v>-5345962</v>
      </c>
    </row>
    <row r="102" spans="1:21" ht="24.75" customHeight="1">
      <c r="A102" s="26"/>
      <c r="B102" s="25" t="s">
        <v>36</v>
      </c>
      <c r="C102" s="23"/>
      <c r="D102" s="23"/>
      <c r="E102" s="24"/>
      <c r="F102" s="23"/>
      <c r="G102" s="22">
        <f t="shared" si="18"/>
        <v>0</v>
      </c>
      <c r="H102" s="21"/>
      <c r="I102" s="21"/>
      <c r="J102" s="20"/>
      <c r="K102" s="19">
        <v>219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8">
        <v>0</v>
      </c>
      <c r="S102" s="17">
        <v>0</v>
      </c>
      <c r="T102" s="16">
        <v>221000</v>
      </c>
      <c r="U102" s="15">
        <f>O102-T102</f>
        <v>-221000</v>
      </c>
    </row>
    <row r="103" spans="1:21" ht="24.75" customHeight="1">
      <c r="A103" s="26"/>
      <c r="B103" s="25" t="s">
        <v>35</v>
      </c>
      <c r="C103" s="23"/>
      <c r="D103" s="23"/>
      <c r="E103" s="24"/>
      <c r="F103" s="23"/>
      <c r="G103" s="22">
        <f t="shared" si="18"/>
        <v>0</v>
      </c>
      <c r="H103" s="21"/>
      <c r="I103" s="21"/>
      <c r="J103" s="20"/>
      <c r="K103" s="19">
        <v>7060</v>
      </c>
      <c r="L103" s="19">
        <v>2550</v>
      </c>
      <c r="M103" s="19">
        <v>0</v>
      </c>
      <c r="N103" s="19">
        <v>0</v>
      </c>
      <c r="O103" s="19">
        <v>2550</v>
      </c>
      <c r="P103" s="19">
        <v>2550</v>
      </c>
      <c r="Q103" s="19">
        <v>2550</v>
      </c>
      <c r="R103" s="18">
        <v>100</v>
      </c>
      <c r="S103" s="17">
        <v>0</v>
      </c>
      <c r="T103" s="16"/>
      <c r="U103" s="15"/>
    </row>
    <row r="104" spans="1:21" ht="24.75" customHeight="1">
      <c r="A104" s="26"/>
      <c r="B104" s="25" t="s">
        <v>34</v>
      </c>
      <c r="C104" s="23"/>
      <c r="D104" s="23"/>
      <c r="E104" s="24"/>
      <c r="F104" s="23"/>
      <c r="G104" s="22">
        <f t="shared" si="18"/>
        <v>0</v>
      </c>
      <c r="H104" s="21"/>
      <c r="I104" s="21"/>
      <c r="J104" s="20"/>
      <c r="K104" s="19">
        <v>2210</v>
      </c>
      <c r="L104" s="19">
        <v>1031</v>
      </c>
      <c r="M104" s="19">
        <v>0</v>
      </c>
      <c r="N104" s="19">
        <v>14</v>
      </c>
      <c r="O104" s="19">
        <v>71</v>
      </c>
      <c r="P104" s="19">
        <v>86</v>
      </c>
      <c r="Q104" s="19">
        <v>86</v>
      </c>
      <c r="R104" s="18">
        <v>8.341416100872939</v>
      </c>
      <c r="S104" s="17">
        <v>945</v>
      </c>
      <c r="T104" s="16">
        <v>1461100</v>
      </c>
      <c r="U104" s="15">
        <f aca="true" t="shared" si="19" ref="U104:U113">O104-T104</f>
        <v>-1461029</v>
      </c>
    </row>
    <row r="105" spans="1:21" ht="24.75" customHeight="1">
      <c r="A105" s="26"/>
      <c r="B105" s="25" t="s">
        <v>33</v>
      </c>
      <c r="C105" s="23"/>
      <c r="D105" s="23"/>
      <c r="E105" s="24"/>
      <c r="F105" s="23"/>
      <c r="G105" s="22">
        <f t="shared" si="18"/>
        <v>0</v>
      </c>
      <c r="H105" s="21"/>
      <c r="I105" s="21"/>
      <c r="J105" s="20"/>
      <c r="K105" s="19">
        <v>12609</v>
      </c>
      <c r="L105" s="19">
        <v>3880</v>
      </c>
      <c r="M105" s="19">
        <v>22</v>
      </c>
      <c r="N105" s="19">
        <v>1594</v>
      </c>
      <c r="O105" s="19">
        <v>739</v>
      </c>
      <c r="P105" s="19">
        <v>2355</v>
      </c>
      <c r="Q105" s="19">
        <v>2355</v>
      </c>
      <c r="R105" s="18">
        <v>60.69587628865979</v>
      </c>
      <c r="S105" s="17">
        <v>1525</v>
      </c>
      <c r="T105" s="16">
        <v>1509560</v>
      </c>
      <c r="U105" s="15">
        <f t="shared" si="19"/>
        <v>-1508821</v>
      </c>
    </row>
    <row r="106" spans="1:21" ht="24.75" customHeight="1">
      <c r="A106" s="26"/>
      <c r="B106" s="25" t="s">
        <v>25</v>
      </c>
      <c r="C106" s="23"/>
      <c r="D106" s="23"/>
      <c r="E106" s="24"/>
      <c r="F106" s="23"/>
      <c r="G106" s="22">
        <f t="shared" si="18"/>
        <v>0</v>
      </c>
      <c r="H106" s="21"/>
      <c r="I106" s="21"/>
      <c r="J106" s="20"/>
      <c r="K106" s="19">
        <v>3048</v>
      </c>
      <c r="L106" s="19">
        <v>912</v>
      </c>
      <c r="M106" s="19">
        <v>1</v>
      </c>
      <c r="N106" s="19">
        <v>211</v>
      </c>
      <c r="O106" s="19">
        <v>232</v>
      </c>
      <c r="P106" s="19">
        <v>446</v>
      </c>
      <c r="Q106" s="19">
        <v>446</v>
      </c>
      <c r="R106" s="18">
        <v>48.90350877192983</v>
      </c>
      <c r="S106" s="17">
        <v>466</v>
      </c>
      <c r="T106" s="16">
        <v>1169050</v>
      </c>
      <c r="U106" s="15">
        <f t="shared" si="19"/>
        <v>-1168818</v>
      </c>
    </row>
    <row r="107" spans="1:21" ht="24.75" customHeight="1">
      <c r="A107" s="26"/>
      <c r="B107" s="25" t="s">
        <v>32</v>
      </c>
      <c r="C107" s="23"/>
      <c r="D107" s="23"/>
      <c r="E107" s="24"/>
      <c r="F107" s="23"/>
      <c r="G107" s="22">
        <f t="shared" si="18"/>
        <v>0</v>
      </c>
      <c r="H107" s="21"/>
      <c r="I107" s="21"/>
      <c r="J107" s="20"/>
      <c r="K107" s="19">
        <v>894</v>
      </c>
      <c r="L107" s="19">
        <v>440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8">
        <v>0</v>
      </c>
      <c r="S107" s="17">
        <v>440</v>
      </c>
      <c r="T107" s="16">
        <v>729680</v>
      </c>
      <c r="U107" s="15">
        <f t="shared" si="19"/>
        <v>-729680</v>
      </c>
    </row>
    <row r="108" spans="1:21" ht="24.75" customHeight="1">
      <c r="A108" s="26"/>
      <c r="B108" s="25" t="s">
        <v>24</v>
      </c>
      <c r="C108" s="23"/>
      <c r="D108" s="23"/>
      <c r="E108" s="24"/>
      <c r="F108" s="23"/>
      <c r="G108" s="22">
        <f t="shared" si="18"/>
        <v>0</v>
      </c>
      <c r="H108" s="21"/>
      <c r="I108" s="21"/>
      <c r="J108" s="20"/>
      <c r="K108" s="19">
        <v>33006</v>
      </c>
      <c r="L108" s="19">
        <v>10023</v>
      </c>
      <c r="M108" s="19">
        <v>180</v>
      </c>
      <c r="N108" s="19">
        <v>866</v>
      </c>
      <c r="O108" s="19">
        <v>2133</v>
      </c>
      <c r="P108" s="19">
        <v>3180</v>
      </c>
      <c r="Q108" s="19">
        <v>3180</v>
      </c>
      <c r="R108" s="18">
        <v>31.72702783597725</v>
      </c>
      <c r="S108" s="17">
        <v>6843</v>
      </c>
      <c r="T108" s="16">
        <v>5022221</v>
      </c>
      <c r="U108" s="15">
        <f t="shared" si="19"/>
        <v>-5020088</v>
      </c>
    </row>
    <row r="109" spans="1:21" ht="24.75" customHeight="1">
      <c r="A109" s="26"/>
      <c r="B109" s="25" t="s">
        <v>31</v>
      </c>
      <c r="C109" s="23"/>
      <c r="D109" s="23"/>
      <c r="E109" s="24"/>
      <c r="F109" s="23"/>
      <c r="G109" s="22">
        <f t="shared" si="18"/>
        <v>0</v>
      </c>
      <c r="H109" s="21"/>
      <c r="I109" s="21"/>
      <c r="J109" s="20"/>
      <c r="K109" s="19">
        <v>1502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8">
        <v>0</v>
      </c>
      <c r="S109" s="17">
        <v>0</v>
      </c>
      <c r="T109" s="16">
        <v>181040</v>
      </c>
      <c r="U109" s="15">
        <f t="shared" si="19"/>
        <v>-181040</v>
      </c>
    </row>
    <row r="110" spans="1:21" ht="24.75" customHeight="1">
      <c r="A110" s="26"/>
      <c r="B110" s="25" t="s">
        <v>30</v>
      </c>
      <c r="C110" s="23"/>
      <c r="D110" s="23"/>
      <c r="E110" s="24"/>
      <c r="F110" s="23"/>
      <c r="G110" s="22">
        <f t="shared" si="18"/>
        <v>0</v>
      </c>
      <c r="H110" s="21"/>
      <c r="I110" s="21"/>
      <c r="J110" s="20"/>
      <c r="K110" s="19">
        <v>239902</v>
      </c>
      <c r="L110" s="19">
        <v>42767</v>
      </c>
      <c r="M110" s="19">
        <v>0</v>
      </c>
      <c r="N110" s="19">
        <v>2000</v>
      </c>
      <c r="O110" s="19">
        <v>4562</v>
      </c>
      <c r="P110" s="19">
        <v>6562</v>
      </c>
      <c r="Q110" s="19">
        <v>6562</v>
      </c>
      <c r="R110" s="18">
        <v>15.343606051394767</v>
      </c>
      <c r="S110" s="17">
        <v>36205</v>
      </c>
      <c r="T110" s="16">
        <v>77917513</v>
      </c>
      <c r="U110" s="15">
        <f t="shared" si="19"/>
        <v>-77912951</v>
      </c>
    </row>
    <row r="111" spans="1:21" ht="24.75" customHeight="1">
      <c r="A111" s="26"/>
      <c r="B111" s="25" t="s">
        <v>29</v>
      </c>
      <c r="C111" s="23"/>
      <c r="D111" s="23"/>
      <c r="E111" s="24"/>
      <c r="F111" s="23"/>
      <c r="G111" s="22">
        <f t="shared" si="18"/>
        <v>0</v>
      </c>
      <c r="H111" s="21"/>
      <c r="I111" s="21"/>
      <c r="J111" s="20"/>
      <c r="K111" s="19">
        <v>710690</v>
      </c>
      <c r="L111" s="19">
        <v>233734</v>
      </c>
      <c r="M111" s="19">
        <v>209</v>
      </c>
      <c r="N111" s="19">
        <v>23011</v>
      </c>
      <c r="O111" s="19">
        <v>55373</v>
      </c>
      <c r="P111" s="19">
        <v>78594</v>
      </c>
      <c r="Q111" s="19">
        <v>78594</v>
      </c>
      <c r="R111" s="18">
        <v>33.62540323615734</v>
      </c>
      <c r="S111" s="17">
        <v>155140</v>
      </c>
      <c r="T111" s="16">
        <v>722367720</v>
      </c>
      <c r="U111" s="15">
        <f t="shared" si="19"/>
        <v>-722312347</v>
      </c>
    </row>
    <row r="112" spans="1:21" ht="24.75" customHeight="1">
      <c r="A112" s="26"/>
      <c r="B112" s="25" t="s">
        <v>13</v>
      </c>
      <c r="C112" s="23"/>
      <c r="D112" s="23"/>
      <c r="E112" s="24"/>
      <c r="F112" s="23"/>
      <c r="G112" s="22">
        <f t="shared" si="18"/>
        <v>0</v>
      </c>
      <c r="H112" s="21"/>
      <c r="I112" s="21"/>
      <c r="J112" s="20"/>
      <c r="K112" s="19">
        <v>21225</v>
      </c>
      <c r="L112" s="19">
        <v>3538</v>
      </c>
      <c r="M112" s="19">
        <v>0</v>
      </c>
      <c r="N112" s="19">
        <v>0</v>
      </c>
      <c r="O112" s="19">
        <v>3515</v>
      </c>
      <c r="P112" s="19">
        <v>3515</v>
      </c>
      <c r="Q112" s="19">
        <v>3515</v>
      </c>
      <c r="R112" s="18">
        <v>99.34991520633126</v>
      </c>
      <c r="S112" s="17">
        <v>23</v>
      </c>
      <c r="T112" s="16">
        <v>6867000</v>
      </c>
      <c r="U112" s="15">
        <f t="shared" si="19"/>
        <v>-6863485</v>
      </c>
    </row>
    <row r="113" spans="1:21" ht="24.75" customHeight="1">
      <c r="A113" s="26"/>
      <c r="B113" s="25" t="s">
        <v>28</v>
      </c>
      <c r="C113" s="23"/>
      <c r="D113" s="23"/>
      <c r="E113" s="24"/>
      <c r="F113" s="23"/>
      <c r="G113" s="22">
        <f t="shared" si="18"/>
        <v>0</v>
      </c>
      <c r="H113" s="21"/>
      <c r="I113" s="21"/>
      <c r="J113" s="20"/>
      <c r="K113" s="19">
        <v>193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8">
        <v>0</v>
      </c>
      <c r="S113" s="17">
        <v>0</v>
      </c>
      <c r="T113" s="16">
        <v>27000</v>
      </c>
      <c r="U113" s="15">
        <f t="shared" si="19"/>
        <v>-27000</v>
      </c>
    </row>
    <row r="114" spans="1:21" ht="24.75" customHeight="1">
      <c r="A114" s="54" t="s">
        <v>27</v>
      </c>
      <c r="B114" s="54"/>
      <c r="C114" s="13">
        <f aca="true" t="shared" si="20" ref="C114:J114">SUM(C115:C137)</f>
        <v>0</v>
      </c>
      <c r="D114" s="13">
        <f t="shared" si="20"/>
        <v>0</v>
      </c>
      <c r="E114" s="14">
        <f t="shared" si="20"/>
        <v>0</v>
      </c>
      <c r="F114" s="13">
        <f t="shared" si="20"/>
        <v>0</v>
      </c>
      <c r="G114" s="13">
        <f t="shared" si="20"/>
        <v>0</v>
      </c>
      <c r="H114" s="13">
        <f t="shared" si="20"/>
        <v>0</v>
      </c>
      <c r="I114" s="13">
        <f t="shared" si="20"/>
        <v>0</v>
      </c>
      <c r="J114" s="14">
        <f t="shared" si="20"/>
        <v>0</v>
      </c>
      <c r="K114" s="13">
        <v>103502882</v>
      </c>
      <c r="L114" s="13">
        <v>22265536</v>
      </c>
      <c r="M114" s="12">
        <v>1535825</v>
      </c>
      <c r="N114" s="12">
        <v>2763086</v>
      </c>
      <c r="O114" s="12">
        <v>10598688</v>
      </c>
      <c r="P114" s="12">
        <v>14897600</v>
      </c>
      <c r="Q114" s="12">
        <v>14897600</v>
      </c>
      <c r="R114" s="11">
        <v>66.90878674557847</v>
      </c>
      <c r="S114" s="10">
        <v>7367936</v>
      </c>
      <c r="T114" s="30">
        <f>SUM(T115:T137)</f>
        <v>115185984612</v>
      </c>
      <c r="U114" s="29">
        <f>SUM(U115:U137)</f>
        <v>-115175385929</v>
      </c>
    </row>
    <row r="115" spans="1:21" ht="24.75" customHeight="1">
      <c r="A115" s="26"/>
      <c r="B115" s="25" t="s">
        <v>26</v>
      </c>
      <c r="C115" s="23"/>
      <c r="D115" s="23"/>
      <c r="E115" s="24"/>
      <c r="F115" s="23"/>
      <c r="G115" s="22">
        <f aca="true" t="shared" si="21" ref="G115:G137">SUM(C115:F115)</f>
        <v>0</v>
      </c>
      <c r="H115" s="21"/>
      <c r="I115" s="21"/>
      <c r="J115" s="20"/>
      <c r="K115" s="19">
        <v>1774978</v>
      </c>
      <c r="L115" s="19">
        <v>489881</v>
      </c>
      <c r="M115" s="19">
        <v>6654</v>
      </c>
      <c r="N115" s="19">
        <v>75351</v>
      </c>
      <c r="O115" s="19">
        <v>115213</v>
      </c>
      <c r="P115" s="19">
        <v>197219</v>
      </c>
      <c r="Q115" s="19">
        <v>197219</v>
      </c>
      <c r="R115" s="18">
        <v>40.258552587260986</v>
      </c>
      <c r="S115" s="17">
        <v>292662</v>
      </c>
      <c r="T115" s="16">
        <v>451698835</v>
      </c>
      <c r="U115" s="15">
        <f aca="true" t="shared" si="22" ref="U115:U137">O115-T115</f>
        <v>-451583622</v>
      </c>
    </row>
    <row r="116" spans="1:23" ht="24.75" customHeight="1">
      <c r="A116" s="26"/>
      <c r="B116" s="25" t="s">
        <v>25</v>
      </c>
      <c r="C116" s="23"/>
      <c r="D116" s="23"/>
      <c r="E116" s="24"/>
      <c r="F116" s="23"/>
      <c r="G116" s="22">
        <f t="shared" si="21"/>
        <v>0</v>
      </c>
      <c r="H116" s="21"/>
      <c r="I116" s="21"/>
      <c r="J116" s="20"/>
      <c r="K116" s="19">
        <v>8155627</v>
      </c>
      <c r="L116" s="19">
        <v>2432508</v>
      </c>
      <c r="M116" s="19">
        <v>117146</v>
      </c>
      <c r="N116" s="19">
        <v>444748</v>
      </c>
      <c r="O116" s="19">
        <v>581730</v>
      </c>
      <c r="P116" s="19">
        <v>1143625</v>
      </c>
      <c r="Q116" s="19">
        <v>1143625</v>
      </c>
      <c r="R116" s="18">
        <v>47.01423386891225</v>
      </c>
      <c r="S116" s="17">
        <v>1288883</v>
      </c>
      <c r="T116" s="16">
        <v>2508053465</v>
      </c>
      <c r="U116" s="15">
        <f t="shared" si="22"/>
        <v>-2507471735</v>
      </c>
      <c r="W116" s="28"/>
    </row>
    <row r="117" spans="1:21" ht="24.75" customHeight="1">
      <c r="A117" s="26"/>
      <c r="B117" s="25" t="s">
        <v>24</v>
      </c>
      <c r="C117" s="23"/>
      <c r="D117" s="23"/>
      <c r="E117" s="24"/>
      <c r="F117" s="23"/>
      <c r="G117" s="22">
        <f t="shared" si="21"/>
        <v>0</v>
      </c>
      <c r="H117" s="21"/>
      <c r="I117" s="21"/>
      <c r="J117" s="20"/>
      <c r="K117" s="19">
        <v>3925029</v>
      </c>
      <c r="L117" s="19">
        <v>1253003</v>
      </c>
      <c r="M117" s="19">
        <v>345819</v>
      </c>
      <c r="N117" s="19">
        <v>395085</v>
      </c>
      <c r="O117" s="19">
        <v>267969</v>
      </c>
      <c r="P117" s="19">
        <v>1008873</v>
      </c>
      <c r="Q117" s="19">
        <v>1008873</v>
      </c>
      <c r="R117" s="18">
        <v>80.51640738290331</v>
      </c>
      <c r="S117" s="17">
        <v>244130</v>
      </c>
      <c r="T117" s="16">
        <v>541699980</v>
      </c>
      <c r="U117" s="15">
        <f t="shared" si="22"/>
        <v>-541432011</v>
      </c>
    </row>
    <row r="118" spans="1:21" ht="24.75" customHeight="1">
      <c r="A118" s="26"/>
      <c r="B118" s="25" t="s">
        <v>23</v>
      </c>
      <c r="C118" s="23"/>
      <c r="D118" s="23"/>
      <c r="E118" s="24"/>
      <c r="F118" s="23"/>
      <c r="G118" s="22">
        <f t="shared" si="21"/>
        <v>0</v>
      </c>
      <c r="H118" s="21"/>
      <c r="I118" s="21"/>
      <c r="J118" s="20"/>
      <c r="K118" s="19">
        <v>1807807</v>
      </c>
      <c r="L118" s="19">
        <v>1304287</v>
      </c>
      <c r="M118" s="19">
        <v>4796</v>
      </c>
      <c r="N118" s="19">
        <v>28136</v>
      </c>
      <c r="O118" s="19">
        <v>60127</v>
      </c>
      <c r="P118" s="19">
        <v>93060</v>
      </c>
      <c r="Q118" s="19">
        <v>93060</v>
      </c>
      <c r="R118" s="18">
        <v>7.134932725696109</v>
      </c>
      <c r="S118" s="17">
        <v>1211227</v>
      </c>
      <c r="T118" s="16">
        <v>1294563725</v>
      </c>
      <c r="U118" s="15">
        <f t="shared" si="22"/>
        <v>-1294503598</v>
      </c>
    </row>
    <row r="119" spans="1:21" ht="24.75" customHeight="1">
      <c r="A119" s="26"/>
      <c r="B119" s="25" t="s">
        <v>22</v>
      </c>
      <c r="C119" s="23"/>
      <c r="D119" s="23"/>
      <c r="E119" s="24"/>
      <c r="F119" s="23"/>
      <c r="G119" s="22">
        <f t="shared" si="21"/>
        <v>0</v>
      </c>
      <c r="H119" s="21"/>
      <c r="I119" s="21"/>
      <c r="J119" s="20"/>
      <c r="K119" s="19">
        <v>2179201</v>
      </c>
      <c r="L119" s="19">
        <v>143088</v>
      </c>
      <c r="M119" s="19">
        <v>0</v>
      </c>
      <c r="N119" s="19">
        <v>10418</v>
      </c>
      <c r="O119" s="19">
        <v>38438</v>
      </c>
      <c r="P119" s="19">
        <v>48857</v>
      </c>
      <c r="Q119" s="19">
        <v>48857</v>
      </c>
      <c r="R119" s="18">
        <v>34.14472212903947</v>
      </c>
      <c r="S119" s="17">
        <v>94231</v>
      </c>
      <c r="T119" s="16">
        <v>1401315405</v>
      </c>
      <c r="U119" s="15">
        <f t="shared" si="22"/>
        <v>-1401276967</v>
      </c>
    </row>
    <row r="120" spans="1:21" ht="24.75" customHeight="1">
      <c r="A120" s="26"/>
      <c r="B120" s="25" t="s">
        <v>21</v>
      </c>
      <c r="C120" s="23"/>
      <c r="D120" s="23"/>
      <c r="E120" s="24"/>
      <c r="F120" s="23"/>
      <c r="G120" s="22">
        <f t="shared" si="21"/>
        <v>0</v>
      </c>
      <c r="H120" s="21"/>
      <c r="I120" s="21"/>
      <c r="J120" s="20"/>
      <c r="K120" s="19">
        <v>9481999</v>
      </c>
      <c r="L120" s="19">
        <v>2629399</v>
      </c>
      <c r="M120" s="19">
        <v>18634</v>
      </c>
      <c r="N120" s="19">
        <v>410942</v>
      </c>
      <c r="O120" s="19">
        <v>484979</v>
      </c>
      <c r="P120" s="19">
        <v>914556</v>
      </c>
      <c r="Q120" s="19">
        <v>914556</v>
      </c>
      <c r="R120" s="18">
        <v>34.78194066400725</v>
      </c>
      <c r="S120" s="17">
        <v>1714843</v>
      </c>
      <c r="T120" s="16">
        <v>5961258866</v>
      </c>
      <c r="U120" s="15">
        <f t="shared" si="22"/>
        <v>-5960773887</v>
      </c>
    </row>
    <row r="121" spans="1:21" ht="24.75" customHeight="1">
      <c r="A121" s="26"/>
      <c r="B121" s="25" t="s">
        <v>20</v>
      </c>
      <c r="C121" s="23"/>
      <c r="D121" s="23"/>
      <c r="E121" s="24"/>
      <c r="F121" s="23"/>
      <c r="G121" s="22">
        <f t="shared" si="21"/>
        <v>0</v>
      </c>
      <c r="H121" s="21"/>
      <c r="I121" s="21"/>
      <c r="J121" s="20"/>
      <c r="K121" s="19">
        <v>1622483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8">
        <v>0</v>
      </c>
      <c r="S121" s="17">
        <v>0</v>
      </c>
      <c r="T121" s="16">
        <v>33511171450</v>
      </c>
      <c r="U121" s="15">
        <f t="shared" si="22"/>
        <v>-33511171450</v>
      </c>
    </row>
    <row r="122" spans="1:21" ht="24.75" customHeight="1">
      <c r="A122" s="26"/>
      <c r="B122" s="25" t="s">
        <v>19</v>
      </c>
      <c r="C122" s="23"/>
      <c r="D122" s="23"/>
      <c r="E122" s="24"/>
      <c r="F122" s="23"/>
      <c r="G122" s="22">
        <f t="shared" si="21"/>
        <v>0</v>
      </c>
      <c r="H122" s="21"/>
      <c r="I122" s="21"/>
      <c r="J122" s="20"/>
      <c r="K122" s="19">
        <v>7392846</v>
      </c>
      <c r="L122" s="19">
        <v>332680</v>
      </c>
      <c r="M122" s="19">
        <v>1234</v>
      </c>
      <c r="N122" s="19">
        <v>62896</v>
      </c>
      <c r="O122" s="19">
        <v>89907</v>
      </c>
      <c r="P122" s="19">
        <v>154037</v>
      </c>
      <c r="Q122" s="19">
        <v>154037</v>
      </c>
      <c r="R122" s="18">
        <v>46.301851629193216</v>
      </c>
      <c r="S122" s="17">
        <v>178643</v>
      </c>
      <c r="T122" s="16">
        <v>47979478211</v>
      </c>
      <c r="U122" s="15">
        <f t="shared" si="22"/>
        <v>-47979388304</v>
      </c>
    </row>
    <row r="123" spans="1:21" ht="24.75" customHeight="1">
      <c r="A123" s="26"/>
      <c r="B123" s="25" t="s">
        <v>18</v>
      </c>
      <c r="C123" s="23"/>
      <c r="D123" s="23"/>
      <c r="E123" s="24"/>
      <c r="F123" s="23"/>
      <c r="G123" s="22">
        <f t="shared" si="21"/>
        <v>0</v>
      </c>
      <c r="H123" s="21"/>
      <c r="I123" s="21"/>
      <c r="J123" s="20"/>
      <c r="K123" s="19">
        <v>8168051</v>
      </c>
      <c r="L123" s="19">
        <v>2437049</v>
      </c>
      <c r="M123" s="19">
        <v>41677</v>
      </c>
      <c r="N123" s="19">
        <v>656130</v>
      </c>
      <c r="O123" s="19">
        <v>213636</v>
      </c>
      <c r="P123" s="19">
        <v>911444</v>
      </c>
      <c r="Q123" s="19">
        <v>911444</v>
      </c>
      <c r="R123" s="18">
        <v>37.39949422436726</v>
      </c>
      <c r="S123" s="17">
        <v>1525605</v>
      </c>
      <c r="T123" s="16">
        <v>3968856861</v>
      </c>
      <c r="U123" s="15">
        <f t="shared" si="22"/>
        <v>-3968643225</v>
      </c>
    </row>
    <row r="124" spans="1:21" ht="24.75" customHeight="1">
      <c r="A124" s="26"/>
      <c r="B124" s="25" t="s">
        <v>17</v>
      </c>
      <c r="C124" s="23"/>
      <c r="D124" s="23"/>
      <c r="E124" s="24"/>
      <c r="F124" s="23"/>
      <c r="G124" s="22">
        <f t="shared" si="21"/>
        <v>0</v>
      </c>
      <c r="H124" s="21"/>
      <c r="I124" s="21"/>
      <c r="J124" s="20"/>
      <c r="K124" s="19">
        <v>23916</v>
      </c>
      <c r="L124" s="19">
        <v>3988</v>
      </c>
      <c r="M124" s="19">
        <v>0</v>
      </c>
      <c r="N124" s="19">
        <v>1992</v>
      </c>
      <c r="O124" s="19">
        <v>1992</v>
      </c>
      <c r="P124" s="19">
        <v>3985</v>
      </c>
      <c r="Q124" s="19">
        <v>3985</v>
      </c>
      <c r="R124" s="18">
        <v>99.92477432296891</v>
      </c>
      <c r="S124" s="17">
        <v>3</v>
      </c>
      <c r="T124" s="16">
        <v>12340800</v>
      </c>
      <c r="U124" s="15">
        <f t="shared" si="22"/>
        <v>-12338808</v>
      </c>
    </row>
    <row r="125" spans="1:21" ht="24.75" customHeight="1">
      <c r="A125" s="26"/>
      <c r="B125" s="25" t="s">
        <v>16</v>
      </c>
      <c r="C125" s="23"/>
      <c r="D125" s="23"/>
      <c r="E125" s="24"/>
      <c r="F125" s="23"/>
      <c r="G125" s="22">
        <f t="shared" si="21"/>
        <v>0</v>
      </c>
      <c r="H125" s="21"/>
      <c r="I125" s="21"/>
      <c r="J125" s="20"/>
      <c r="K125" s="19">
        <v>4166933</v>
      </c>
      <c r="L125" s="19">
        <v>791092</v>
      </c>
      <c r="M125" s="19">
        <v>4013</v>
      </c>
      <c r="N125" s="19">
        <v>300499</v>
      </c>
      <c r="O125" s="19">
        <v>324533</v>
      </c>
      <c r="P125" s="19">
        <v>629046</v>
      </c>
      <c r="Q125" s="19">
        <v>629046</v>
      </c>
      <c r="R125" s="18">
        <v>79.51616246909336</v>
      </c>
      <c r="S125" s="17">
        <v>162046</v>
      </c>
      <c r="T125" s="16">
        <v>1526783216</v>
      </c>
      <c r="U125" s="15">
        <f t="shared" si="22"/>
        <v>-1526458683</v>
      </c>
    </row>
    <row r="126" spans="1:21" ht="24.75" customHeight="1">
      <c r="A126" s="26"/>
      <c r="B126" s="25" t="s">
        <v>15</v>
      </c>
      <c r="C126" s="23"/>
      <c r="D126" s="23"/>
      <c r="E126" s="24"/>
      <c r="F126" s="23"/>
      <c r="G126" s="22">
        <f t="shared" si="21"/>
        <v>0</v>
      </c>
      <c r="H126" s="21"/>
      <c r="I126" s="21"/>
      <c r="J126" s="20"/>
      <c r="K126" s="19">
        <v>22640</v>
      </c>
      <c r="L126" s="19">
        <v>3781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8">
        <v>0</v>
      </c>
      <c r="S126" s="17">
        <v>3781</v>
      </c>
      <c r="T126" s="16">
        <v>6909884</v>
      </c>
      <c r="U126" s="15">
        <f t="shared" si="22"/>
        <v>-6909884</v>
      </c>
    </row>
    <row r="127" spans="1:21" ht="24.75" customHeight="1">
      <c r="A127" s="26"/>
      <c r="B127" s="25" t="s">
        <v>14</v>
      </c>
      <c r="C127" s="23"/>
      <c r="D127" s="23"/>
      <c r="E127" s="24"/>
      <c r="F127" s="23"/>
      <c r="G127" s="22">
        <f t="shared" si="21"/>
        <v>0</v>
      </c>
      <c r="H127" s="21"/>
      <c r="I127" s="21"/>
      <c r="J127" s="20"/>
      <c r="K127" s="19">
        <v>8627</v>
      </c>
      <c r="L127" s="19">
        <v>8627</v>
      </c>
      <c r="M127" s="19">
        <v>0</v>
      </c>
      <c r="N127" s="19">
        <v>0</v>
      </c>
      <c r="O127" s="19">
        <v>5848</v>
      </c>
      <c r="P127" s="19">
        <v>5848</v>
      </c>
      <c r="Q127" s="19">
        <v>5848</v>
      </c>
      <c r="R127" s="18">
        <v>67.78717978439782</v>
      </c>
      <c r="S127" s="17">
        <v>2779</v>
      </c>
      <c r="T127" s="16">
        <v>1097552</v>
      </c>
      <c r="U127" s="15">
        <f t="shared" si="22"/>
        <v>-1091704</v>
      </c>
    </row>
    <row r="128" spans="1:21" ht="24.75" customHeight="1">
      <c r="A128" s="26"/>
      <c r="B128" s="25" t="s">
        <v>13</v>
      </c>
      <c r="C128" s="23"/>
      <c r="D128" s="23"/>
      <c r="E128" s="24"/>
      <c r="F128" s="23"/>
      <c r="G128" s="22">
        <f t="shared" si="21"/>
        <v>0</v>
      </c>
      <c r="H128" s="21"/>
      <c r="I128" s="21"/>
      <c r="J128" s="20"/>
      <c r="K128" s="19">
        <v>11045866</v>
      </c>
      <c r="L128" s="19">
        <v>1881010</v>
      </c>
      <c r="M128" s="19">
        <v>0</v>
      </c>
      <c r="N128" s="19">
        <v>67578</v>
      </c>
      <c r="O128" s="19">
        <v>1804606</v>
      </c>
      <c r="P128" s="19">
        <v>1872184</v>
      </c>
      <c r="Q128" s="19">
        <v>1872184</v>
      </c>
      <c r="R128" s="18">
        <v>99.53078399370551</v>
      </c>
      <c r="S128" s="17">
        <v>8826</v>
      </c>
      <c r="T128" s="16">
        <v>3952267810</v>
      </c>
      <c r="U128" s="15">
        <f t="shared" si="22"/>
        <v>-3950463204</v>
      </c>
    </row>
    <row r="129" spans="1:21" ht="24.75" customHeight="1">
      <c r="A129" s="26"/>
      <c r="B129" s="25" t="s">
        <v>12</v>
      </c>
      <c r="C129" s="23"/>
      <c r="D129" s="23"/>
      <c r="E129" s="24"/>
      <c r="F129" s="23"/>
      <c r="G129" s="22">
        <f t="shared" si="21"/>
        <v>0</v>
      </c>
      <c r="H129" s="21"/>
      <c r="I129" s="21"/>
      <c r="J129" s="20"/>
      <c r="K129" s="19">
        <v>4177</v>
      </c>
      <c r="L129" s="19">
        <v>2169</v>
      </c>
      <c r="M129" s="19">
        <v>54</v>
      </c>
      <c r="N129" s="19">
        <v>219</v>
      </c>
      <c r="O129" s="19">
        <v>126</v>
      </c>
      <c r="P129" s="19">
        <v>400</v>
      </c>
      <c r="Q129" s="19">
        <v>400</v>
      </c>
      <c r="R129" s="18">
        <v>18.44167819271554</v>
      </c>
      <c r="S129" s="17">
        <v>1769</v>
      </c>
      <c r="T129" s="16">
        <v>1390340</v>
      </c>
      <c r="U129" s="15">
        <f t="shared" si="22"/>
        <v>-1390214</v>
      </c>
    </row>
    <row r="130" spans="1:21" ht="24.75" customHeight="1">
      <c r="A130" s="26"/>
      <c r="B130" s="25" t="s">
        <v>11</v>
      </c>
      <c r="C130" s="23"/>
      <c r="D130" s="23"/>
      <c r="E130" s="24"/>
      <c r="F130" s="23"/>
      <c r="G130" s="22">
        <f t="shared" si="21"/>
        <v>0</v>
      </c>
      <c r="H130" s="21"/>
      <c r="I130" s="21"/>
      <c r="J130" s="20"/>
      <c r="K130" s="19">
        <v>3363341</v>
      </c>
      <c r="L130" s="19">
        <v>757645</v>
      </c>
      <c r="M130" s="19">
        <v>995796</v>
      </c>
      <c r="N130" s="19">
        <v>217309</v>
      </c>
      <c r="O130" s="19">
        <v>175027</v>
      </c>
      <c r="P130" s="19">
        <v>1388132</v>
      </c>
      <c r="Q130" s="19">
        <v>1388132</v>
      </c>
      <c r="R130" s="18">
        <v>183.2166779956312</v>
      </c>
      <c r="S130" s="17">
        <v>-630487</v>
      </c>
      <c r="T130" s="16">
        <v>426637833</v>
      </c>
      <c r="U130" s="15">
        <f t="shared" si="22"/>
        <v>-426462806</v>
      </c>
    </row>
    <row r="131" spans="1:21" ht="24.75" customHeight="1">
      <c r="A131" s="26"/>
      <c r="B131" s="25" t="s">
        <v>10</v>
      </c>
      <c r="C131" s="23"/>
      <c r="D131" s="23"/>
      <c r="E131" s="24"/>
      <c r="F131" s="23"/>
      <c r="G131" s="22">
        <f t="shared" si="21"/>
        <v>0</v>
      </c>
      <c r="H131" s="21"/>
      <c r="I131" s="21"/>
      <c r="J131" s="20"/>
      <c r="K131" s="19">
        <v>163099</v>
      </c>
      <c r="L131" s="19">
        <v>1000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8">
        <v>0</v>
      </c>
      <c r="S131" s="17">
        <v>1000</v>
      </c>
      <c r="T131" s="16">
        <v>95694420</v>
      </c>
      <c r="U131" s="15">
        <f t="shared" si="22"/>
        <v>-95694420</v>
      </c>
    </row>
    <row r="132" spans="1:21" ht="24.75" customHeight="1">
      <c r="A132" s="26"/>
      <c r="B132" s="25" t="s">
        <v>9</v>
      </c>
      <c r="C132" s="23"/>
      <c r="D132" s="23"/>
      <c r="E132" s="24"/>
      <c r="F132" s="23"/>
      <c r="G132" s="22">
        <f t="shared" si="21"/>
        <v>0</v>
      </c>
      <c r="H132" s="21"/>
      <c r="I132" s="21"/>
      <c r="J132" s="20"/>
      <c r="K132" s="19">
        <v>120478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8">
        <v>0</v>
      </c>
      <c r="S132" s="17">
        <v>0</v>
      </c>
      <c r="T132" s="16">
        <v>0</v>
      </c>
      <c r="U132" s="15">
        <f t="shared" si="22"/>
        <v>0</v>
      </c>
    </row>
    <row r="133" spans="1:21" ht="24.75" customHeight="1">
      <c r="A133" s="26"/>
      <c r="B133" s="25" t="s">
        <v>8</v>
      </c>
      <c r="C133" s="23"/>
      <c r="D133" s="23"/>
      <c r="E133" s="24"/>
      <c r="F133" s="23"/>
      <c r="G133" s="22">
        <f t="shared" si="21"/>
        <v>0</v>
      </c>
      <c r="H133" s="21"/>
      <c r="I133" s="21"/>
      <c r="J133" s="20"/>
      <c r="K133" s="19">
        <v>2140091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8">
        <v>0</v>
      </c>
      <c r="S133" s="17">
        <v>0</v>
      </c>
      <c r="T133" s="16">
        <v>792173694</v>
      </c>
      <c r="U133" s="15">
        <f t="shared" si="22"/>
        <v>-792173694</v>
      </c>
    </row>
    <row r="134" spans="1:23" ht="24.75" customHeight="1">
      <c r="A134" s="26"/>
      <c r="B134" s="25" t="s">
        <v>7</v>
      </c>
      <c r="C134" s="23"/>
      <c r="D134" s="23"/>
      <c r="E134" s="24"/>
      <c r="F134" s="23"/>
      <c r="G134" s="22">
        <f t="shared" si="21"/>
        <v>0</v>
      </c>
      <c r="H134" s="21"/>
      <c r="I134" s="21"/>
      <c r="J134" s="20"/>
      <c r="K134" s="19">
        <v>30205964</v>
      </c>
      <c r="L134" s="19">
        <v>6521244</v>
      </c>
      <c r="M134" s="19">
        <v>0</v>
      </c>
      <c r="N134" s="19">
        <v>91777</v>
      </c>
      <c r="O134" s="19">
        <v>5650596</v>
      </c>
      <c r="P134" s="19">
        <v>5742373</v>
      </c>
      <c r="Q134" s="19">
        <v>5742373</v>
      </c>
      <c r="R134" s="18">
        <v>88.05640457556872</v>
      </c>
      <c r="S134" s="17">
        <v>778871</v>
      </c>
      <c r="T134" s="16">
        <v>9272440000</v>
      </c>
      <c r="U134" s="27">
        <f t="shared" si="22"/>
        <v>-9266789404</v>
      </c>
      <c r="W134" s="28"/>
    </row>
    <row r="135" spans="1:21" ht="24.75" customHeight="1">
      <c r="A135" s="26"/>
      <c r="B135" s="25" t="s">
        <v>6</v>
      </c>
      <c r="C135" s="23"/>
      <c r="D135" s="23"/>
      <c r="E135" s="24"/>
      <c r="F135" s="23"/>
      <c r="G135" s="22">
        <f t="shared" si="21"/>
        <v>0</v>
      </c>
      <c r="H135" s="21"/>
      <c r="I135" s="21"/>
      <c r="J135" s="20"/>
      <c r="K135" s="19">
        <v>7729689</v>
      </c>
      <c r="L135" s="19">
        <v>1273075</v>
      </c>
      <c r="M135" s="19">
        <v>0</v>
      </c>
      <c r="N135" s="19">
        <v>0</v>
      </c>
      <c r="O135" s="19">
        <v>783956</v>
      </c>
      <c r="P135" s="19">
        <v>783956</v>
      </c>
      <c r="Q135" s="19">
        <v>783956</v>
      </c>
      <c r="R135" s="18">
        <v>61.579718398366154</v>
      </c>
      <c r="S135" s="17">
        <v>489119</v>
      </c>
      <c r="T135" s="16">
        <v>740076000</v>
      </c>
      <c r="U135" s="27">
        <f t="shared" si="22"/>
        <v>-739292044</v>
      </c>
    </row>
    <row r="136" spans="1:21" ht="24.75" customHeight="1">
      <c r="A136" s="26"/>
      <c r="B136" s="25" t="s">
        <v>5</v>
      </c>
      <c r="C136" s="23"/>
      <c r="D136" s="23"/>
      <c r="E136" s="24"/>
      <c r="F136" s="23"/>
      <c r="G136" s="22">
        <f t="shared" si="21"/>
        <v>0</v>
      </c>
      <c r="H136" s="21"/>
      <c r="I136" s="21"/>
      <c r="J136" s="20"/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8">
        <v>0</v>
      </c>
      <c r="S136" s="17">
        <v>0</v>
      </c>
      <c r="T136" s="16">
        <v>740076000</v>
      </c>
      <c r="U136" s="27">
        <f t="shared" si="22"/>
        <v>-740076000</v>
      </c>
    </row>
    <row r="137" spans="1:21" ht="24.75" customHeight="1">
      <c r="A137" s="26"/>
      <c r="B137" s="25" t="s">
        <v>4</v>
      </c>
      <c r="C137" s="23"/>
      <c r="D137" s="23"/>
      <c r="E137" s="24"/>
      <c r="F137" s="23"/>
      <c r="G137" s="22">
        <f t="shared" si="21"/>
        <v>0</v>
      </c>
      <c r="H137" s="21"/>
      <c r="I137" s="21"/>
      <c r="J137" s="20"/>
      <c r="K137" s="19">
        <v>40</v>
      </c>
      <c r="L137" s="19">
        <v>10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8">
        <v>0</v>
      </c>
      <c r="S137" s="17">
        <v>10</v>
      </c>
      <c r="T137" s="16">
        <v>265</v>
      </c>
      <c r="U137" s="15">
        <f t="shared" si="22"/>
        <v>-265</v>
      </c>
    </row>
    <row r="138" spans="1:21" ht="24.75" customHeight="1" thickBot="1">
      <c r="A138" s="68" t="s">
        <v>3</v>
      </c>
      <c r="B138" s="68"/>
      <c r="C138" s="13">
        <f aca="true" t="shared" si="23" ref="C138:J138">C6+C42+C48+C51+C56+C59+C64+C73+C89+C91+C95+C98+C114</f>
        <v>0</v>
      </c>
      <c r="D138" s="13">
        <f t="shared" si="23"/>
        <v>0</v>
      </c>
      <c r="E138" s="14">
        <f t="shared" si="23"/>
        <v>0</v>
      </c>
      <c r="F138" s="13">
        <f t="shared" si="23"/>
        <v>0</v>
      </c>
      <c r="G138" s="13">
        <f t="shared" si="23"/>
        <v>0</v>
      </c>
      <c r="H138" s="13">
        <f t="shared" si="23"/>
        <v>0</v>
      </c>
      <c r="I138" s="13">
        <f t="shared" si="23"/>
        <v>0</v>
      </c>
      <c r="J138" s="13">
        <f t="shared" si="23"/>
        <v>0</v>
      </c>
      <c r="K138" s="13">
        <v>245519166</v>
      </c>
      <c r="L138" s="13">
        <v>52919903</v>
      </c>
      <c r="M138" s="12">
        <v>8447180</v>
      </c>
      <c r="N138" s="12">
        <v>7941442</v>
      </c>
      <c r="O138" s="12">
        <v>23246017</v>
      </c>
      <c r="P138" s="12">
        <v>39634639</v>
      </c>
      <c r="Q138" s="12">
        <v>39634639</v>
      </c>
      <c r="R138" s="11">
        <v>74.89552465732979</v>
      </c>
      <c r="S138" s="10">
        <v>13285264</v>
      </c>
      <c r="T138" s="9" t="e">
        <f>#REF!</f>
        <v>#REF!</v>
      </c>
      <c r="U138" s="8" t="e">
        <f>#REF!</f>
        <v>#REF!</v>
      </c>
    </row>
    <row r="139" ht="15" thickTop="1"/>
    <row r="140" ht="14.25">
      <c r="A140" s="7" t="s">
        <v>2</v>
      </c>
    </row>
    <row r="141" ht="14.25">
      <c r="A141" s="7" t="s">
        <v>1</v>
      </c>
    </row>
    <row r="142" ht="14.25">
      <c r="A142" s="7" t="s">
        <v>0</v>
      </c>
    </row>
  </sheetData>
  <sheetProtection/>
  <mergeCells count="28">
    <mergeCell ref="A138:B138"/>
    <mergeCell ref="A89:B89"/>
    <mergeCell ref="A91:B91"/>
    <mergeCell ref="A95:B95"/>
    <mergeCell ref="A98:B98"/>
    <mergeCell ref="A114:B114"/>
    <mergeCell ref="A51:B51"/>
    <mergeCell ref="A56:B56"/>
    <mergeCell ref="A59:B59"/>
    <mergeCell ref="A64:B64"/>
    <mergeCell ref="A73:B73"/>
    <mergeCell ref="T4:T5"/>
    <mergeCell ref="K4:K5"/>
    <mergeCell ref="L4:L5"/>
    <mergeCell ref="M4:P4"/>
    <mergeCell ref="Q4:Q5"/>
    <mergeCell ref="A2:S2"/>
    <mergeCell ref="A3:B3"/>
    <mergeCell ref="A4:B5"/>
    <mergeCell ref="C4:G4"/>
    <mergeCell ref="I4:I5"/>
    <mergeCell ref="J4:J5"/>
    <mergeCell ref="R4:R5"/>
    <mergeCell ref="S4:S5"/>
    <mergeCell ref="U4:U5"/>
    <mergeCell ref="D5:E5"/>
    <mergeCell ref="A6:B6"/>
    <mergeCell ref="A48:B48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scale="45" r:id="rId2"/>
  <rowBreaks count="1" manualBreakCount="1">
    <brk id="88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W38"/>
  <sheetViews>
    <sheetView view="pageBreakPreview" zoomScale="90" zoomScaleSheetLayoutView="90" zoomScalePageLayoutView="0" workbookViewId="0" topLeftCell="A1">
      <pane xSplit="2" ySplit="5" topLeftCell="K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3" sqref="A3:B3"/>
    </sheetView>
  </sheetViews>
  <sheetFormatPr defaultColWidth="9" defaultRowHeight="18"/>
  <cols>
    <col min="1" max="1" width="3.58203125" style="6" customWidth="1"/>
    <col min="2" max="2" width="37.58203125" style="4" customWidth="1"/>
    <col min="3" max="3" width="20.58203125" style="4" hidden="1" customWidth="1"/>
    <col min="4" max="4" width="15.58203125" style="4" hidden="1" customWidth="1"/>
    <col min="5" max="5" width="17.58203125" style="5" hidden="1" customWidth="1"/>
    <col min="6" max="6" width="18.58203125" style="4" hidden="1" customWidth="1"/>
    <col min="7" max="7" width="20.58203125" style="4" hidden="1" customWidth="1"/>
    <col min="8" max="8" width="18.58203125" style="3" hidden="1" customWidth="1"/>
    <col min="9" max="9" width="15.08203125" style="3" hidden="1" customWidth="1"/>
    <col min="10" max="10" width="17.16015625" style="2" hidden="1" customWidth="1"/>
    <col min="11" max="11" width="22.58203125" style="3" customWidth="1"/>
    <col min="12" max="17" width="20.58203125" style="3" customWidth="1"/>
    <col min="18" max="18" width="17.58203125" style="3" customWidth="1"/>
    <col min="19" max="19" width="15.58203125" style="3" customWidth="1"/>
    <col min="20" max="20" width="20.58203125" style="3" hidden="1" customWidth="1"/>
    <col min="21" max="21" width="20.58203125" style="2" hidden="1" customWidth="1"/>
    <col min="22" max="22" width="9" style="1" customWidth="1"/>
    <col min="23" max="23" width="73.58203125" style="1" customWidth="1"/>
    <col min="24" max="16384" width="9" style="1" customWidth="1"/>
  </cols>
  <sheetData>
    <row r="1" ht="24.75" customHeight="1"/>
    <row r="2" spans="1:19" ht="24.75" customHeight="1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1" ht="24.75" customHeight="1" thickBot="1">
      <c r="A3" s="56"/>
      <c r="B3" s="56"/>
      <c r="S3" s="48" t="s">
        <v>100</v>
      </c>
      <c r="T3" s="48"/>
      <c r="U3" s="47"/>
    </row>
    <row r="4" spans="1:21" ht="24.75" customHeight="1" thickTop="1">
      <c r="A4" s="57"/>
      <c r="B4" s="58"/>
      <c r="C4" s="61" t="s">
        <v>99</v>
      </c>
      <c r="D4" s="61"/>
      <c r="E4" s="61"/>
      <c r="F4" s="61"/>
      <c r="G4" s="61"/>
      <c r="H4" s="17"/>
      <c r="I4" s="62" t="s">
        <v>98</v>
      </c>
      <c r="J4" s="63" t="s">
        <v>97</v>
      </c>
      <c r="K4" s="66" t="s">
        <v>96</v>
      </c>
      <c r="L4" s="66" t="s">
        <v>95</v>
      </c>
      <c r="M4" s="67" t="s">
        <v>94</v>
      </c>
      <c r="N4" s="67"/>
      <c r="O4" s="67"/>
      <c r="P4" s="67"/>
      <c r="Q4" s="49" t="s">
        <v>93</v>
      </c>
      <c r="R4" s="49" t="s">
        <v>102</v>
      </c>
      <c r="S4" s="49" t="s">
        <v>91</v>
      </c>
      <c r="T4" s="64" t="s">
        <v>90</v>
      </c>
      <c r="U4" s="51" t="s">
        <v>89</v>
      </c>
    </row>
    <row r="5" spans="1:21" ht="24.75" customHeight="1">
      <c r="A5" s="59"/>
      <c r="B5" s="60"/>
      <c r="C5" s="46" t="s">
        <v>88</v>
      </c>
      <c r="D5" s="53" t="s">
        <v>87</v>
      </c>
      <c r="E5" s="53"/>
      <c r="F5" s="46" t="s">
        <v>86</v>
      </c>
      <c r="G5" s="46" t="s">
        <v>81</v>
      </c>
      <c r="H5" s="44" t="s">
        <v>85</v>
      </c>
      <c r="I5" s="62"/>
      <c r="J5" s="63"/>
      <c r="K5" s="66"/>
      <c r="L5" s="66"/>
      <c r="M5" s="45" t="s">
        <v>84</v>
      </c>
      <c r="N5" s="45" t="s">
        <v>83</v>
      </c>
      <c r="O5" s="45" t="s">
        <v>82</v>
      </c>
      <c r="P5" s="44" t="s">
        <v>81</v>
      </c>
      <c r="Q5" s="50"/>
      <c r="R5" s="50"/>
      <c r="S5" s="50"/>
      <c r="T5" s="65"/>
      <c r="U5" s="52"/>
    </row>
    <row r="6" spans="1:21" ht="24.75" customHeight="1">
      <c r="A6" s="54" t="s">
        <v>80</v>
      </c>
      <c r="B6" s="54"/>
      <c r="C6" s="13">
        <f aca="true" t="shared" si="0" ref="C6:J6">SUM(C7:C14)</f>
        <v>76305973000</v>
      </c>
      <c r="D6" s="13">
        <f t="shared" si="0"/>
        <v>0</v>
      </c>
      <c r="E6" s="14">
        <f t="shared" si="0"/>
        <v>-557498000</v>
      </c>
      <c r="F6" s="43">
        <f t="shared" si="0"/>
        <v>0</v>
      </c>
      <c r="G6" s="13">
        <f t="shared" si="0"/>
        <v>75748475000</v>
      </c>
      <c r="H6" s="10">
        <f t="shared" si="0"/>
        <v>15532356</v>
      </c>
      <c r="I6" s="10">
        <f t="shared" si="0"/>
        <v>0</v>
      </c>
      <c r="J6" s="42">
        <f t="shared" si="0"/>
        <v>0</v>
      </c>
      <c r="K6" s="10">
        <v>51260</v>
      </c>
      <c r="L6" s="10">
        <v>13471</v>
      </c>
      <c r="M6" s="12">
        <v>1971</v>
      </c>
      <c r="N6" s="12">
        <v>2547</v>
      </c>
      <c r="O6" s="12">
        <v>6392</v>
      </c>
      <c r="P6" s="12">
        <v>10912</v>
      </c>
      <c r="Q6" s="12">
        <v>10912</v>
      </c>
      <c r="R6" s="11">
        <v>81.00363744339693</v>
      </c>
      <c r="S6" s="10">
        <v>2559</v>
      </c>
      <c r="T6" s="34">
        <f>SUM(T7:T14)</f>
        <v>11477493108</v>
      </c>
      <c r="U6" s="15">
        <f>SUM(U7:U14)</f>
        <v>-11477486798</v>
      </c>
    </row>
    <row r="7" spans="1:21" ht="24.75" customHeight="1">
      <c r="A7" s="26"/>
      <c r="B7" s="25" t="s">
        <v>39</v>
      </c>
      <c r="C7" s="23">
        <v>34866990000</v>
      </c>
      <c r="D7" s="23"/>
      <c r="E7" s="24"/>
      <c r="F7" s="23"/>
      <c r="G7" s="22">
        <f aca="true" t="shared" si="1" ref="G7:G14">SUM(C7:F7)</f>
        <v>34866990000</v>
      </c>
      <c r="H7" s="21"/>
      <c r="I7" s="21"/>
      <c r="J7" s="20"/>
      <c r="K7" s="19">
        <v>25049</v>
      </c>
      <c r="L7" s="19">
        <v>5880</v>
      </c>
      <c r="M7" s="19">
        <v>1670</v>
      </c>
      <c r="N7" s="19">
        <v>1845</v>
      </c>
      <c r="O7" s="19">
        <v>1720</v>
      </c>
      <c r="P7" s="19">
        <v>5236</v>
      </c>
      <c r="Q7" s="19">
        <v>5236</v>
      </c>
      <c r="R7" s="18">
        <v>89.04761904761904</v>
      </c>
      <c r="S7" s="17">
        <v>644</v>
      </c>
      <c r="T7" s="31">
        <v>4958155663</v>
      </c>
      <c r="U7" s="15">
        <f>O7-T7</f>
        <v>-4958153943</v>
      </c>
    </row>
    <row r="8" spans="1:21" ht="24.75" customHeight="1">
      <c r="A8" s="26"/>
      <c r="B8" s="25" t="s">
        <v>38</v>
      </c>
      <c r="C8" s="23">
        <v>16484941000</v>
      </c>
      <c r="D8" s="23"/>
      <c r="E8" s="24"/>
      <c r="F8" s="23"/>
      <c r="G8" s="22">
        <f t="shared" si="1"/>
        <v>16484941000</v>
      </c>
      <c r="H8" s="21"/>
      <c r="I8" s="21"/>
      <c r="J8" s="24"/>
      <c r="K8" s="19">
        <v>12398</v>
      </c>
      <c r="L8" s="19">
        <v>4994</v>
      </c>
      <c r="M8" s="19">
        <v>64</v>
      </c>
      <c r="N8" s="19">
        <v>247</v>
      </c>
      <c r="O8" s="19">
        <v>3626</v>
      </c>
      <c r="P8" s="19">
        <v>3938</v>
      </c>
      <c r="Q8" s="19">
        <v>3938</v>
      </c>
      <c r="R8" s="18">
        <v>78.8546255506608</v>
      </c>
      <c r="S8" s="17">
        <v>1056</v>
      </c>
      <c r="T8" s="31">
        <v>641985914</v>
      </c>
      <c r="U8" s="15">
        <f>O8-T8</f>
        <v>-641982288</v>
      </c>
    </row>
    <row r="9" spans="1:21" ht="24.75" customHeight="1">
      <c r="A9" s="26"/>
      <c r="B9" s="25" t="s">
        <v>37</v>
      </c>
      <c r="C9" s="23">
        <v>3427377000</v>
      </c>
      <c r="D9" s="23"/>
      <c r="E9" s="24"/>
      <c r="F9" s="23"/>
      <c r="G9" s="22">
        <f t="shared" si="1"/>
        <v>3427377000</v>
      </c>
      <c r="H9" s="21"/>
      <c r="I9" s="21"/>
      <c r="J9" s="24"/>
      <c r="K9" s="19">
        <v>3618</v>
      </c>
      <c r="L9" s="19">
        <v>556</v>
      </c>
      <c r="M9" s="19">
        <v>0</v>
      </c>
      <c r="N9" s="19">
        <v>210</v>
      </c>
      <c r="O9" s="19">
        <v>280</v>
      </c>
      <c r="P9" s="19">
        <v>491</v>
      </c>
      <c r="Q9" s="19">
        <v>491</v>
      </c>
      <c r="R9" s="18">
        <v>88.3093525179856</v>
      </c>
      <c r="S9" s="17">
        <v>65</v>
      </c>
      <c r="T9" s="31">
        <v>812260400</v>
      </c>
      <c r="U9" s="15">
        <f>O9-T9</f>
        <v>-812260120</v>
      </c>
    </row>
    <row r="10" spans="1:21" ht="24.75" customHeight="1">
      <c r="A10" s="26"/>
      <c r="B10" s="25" t="s">
        <v>35</v>
      </c>
      <c r="C10" s="23">
        <v>739501000</v>
      </c>
      <c r="D10" s="23"/>
      <c r="E10" s="24">
        <v>-53725000</v>
      </c>
      <c r="F10" s="23"/>
      <c r="G10" s="22">
        <f t="shared" si="1"/>
        <v>685776000</v>
      </c>
      <c r="H10" s="21"/>
      <c r="I10" s="21"/>
      <c r="J10" s="20"/>
      <c r="K10" s="19">
        <v>1740</v>
      </c>
      <c r="L10" s="19">
        <v>80</v>
      </c>
      <c r="M10" s="19">
        <v>0</v>
      </c>
      <c r="N10" s="19">
        <v>0</v>
      </c>
      <c r="O10" s="19">
        <v>80</v>
      </c>
      <c r="P10" s="19">
        <v>80</v>
      </c>
      <c r="Q10" s="19">
        <v>80</v>
      </c>
      <c r="R10" s="18">
        <v>100</v>
      </c>
      <c r="S10" s="17">
        <v>0</v>
      </c>
      <c r="T10" s="31"/>
      <c r="U10" s="15"/>
    </row>
    <row r="11" spans="1:21" ht="24.75" customHeight="1">
      <c r="A11" s="26"/>
      <c r="B11" s="25" t="s">
        <v>33</v>
      </c>
      <c r="C11" s="23">
        <v>274837000</v>
      </c>
      <c r="D11" s="23"/>
      <c r="E11" s="24"/>
      <c r="F11" s="23"/>
      <c r="G11" s="22">
        <f t="shared" si="1"/>
        <v>274837000</v>
      </c>
      <c r="H11" s="21"/>
      <c r="I11" s="21"/>
      <c r="J11" s="20"/>
      <c r="K11" s="19">
        <v>2197</v>
      </c>
      <c r="L11" s="19">
        <v>614</v>
      </c>
      <c r="M11" s="19">
        <v>0</v>
      </c>
      <c r="N11" s="19">
        <v>10</v>
      </c>
      <c r="O11" s="19">
        <v>29</v>
      </c>
      <c r="P11" s="19">
        <v>39</v>
      </c>
      <c r="Q11" s="19">
        <v>39</v>
      </c>
      <c r="R11" s="18">
        <v>6.351791530944626</v>
      </c>
      <c r="S11" s="17">
        <v>575</v>
      </c>
      <c r="T11" s="31">
        <v>83449701</v>
      </c>
      <c r="U11" s="15">
        <f>O11-T11</f>
        <v>-83449672</v>
      </c>
    </row>
    <row r="12" spans="1:21" ht="24.75" customHeight="1">
      <c r="A12" s="26"/>
      <c r="B12" s="25" t="s">
        <v>73</v>
      </c>
      <c r="C12" s="23">
        <v>251610000</v>
      </c>
      <c r="D12" s="23"/>
      <c r="E12" s="24"/>
      <c r="F12" s="23"/>
      <c r="G12" s="22">
        <f t="shared" si="1"/>
        <v>251610000</v>
      </c>
      <c r="H12" s="21"/>
      <c r="I12" s="21"/>
      <c r="J12" s="20"/>
      <c r="K12" s="19">
        <v>1884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8">
        <v>0</v>
      </c>
      <c r="S12" s="17">
        <v>0</v>
      </c>
      <c r="T12" s="31">
        <v>12516174</v>
      </c>
      <c r="U12" s="15">
        <f>O12-T12</f>
        <v>-12516174</v>
      </c>
    </row>
    <row r="13" spans="1:21" ht="24.75" customHeight="1">
      <c r="A13" s="26"/>
      <c r="B13" s="25" t="s">
        <v>69</v>
      </c>
      <c r="C13" s="23">
        <v>4316199000</v>
      </c>
      <c r="D13" s="23"/>
      <c r="E13" s="24"/>
      <c r="F13" s="23"/>
      <c r="G13" s="22">
        <f t="shared" si="1"/>
        <v>4316199000</v>
      </c>
      <c r="H13" s="21">
        <v>15532356</v>
      </c>
      <c r="I13" s="21"/>
      <c r="J13" s="20"/>
      <c r="K13" s="19">
        <v>34</v>
      </c>
      <c r="L13" s="19">
        <v>34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8">
        <v>0</v>
      </c>
      <c r="S13" s="17">
        <v>34</v>
      </c>
      <c r="T13" s="31">
        <v>1994096732</v>
      </c>
      <c r="U13" s="15">
        <f>O13-T13</f>
        <v>-1994096732</v>
      </c>
    </row>
    <row r="14" spans="1:21" ht="24.75" customHeight="1">
      <c r="A14" s="26"/>
      <c r="B14" s="25" t="s">
        <v>63</v>
      </c>
      <c r="C14" s="23">
        <v>15944518000</v>
      </c>
      <c r="D14" s="23"/>
      <c r="E14" s="24">
        <v>-503773000</v>
      </c>
      <c r="F14" s="23"/>
      <c r="G14" s="22">
        <f t="shared" si="1"/>
        <v>15440745000</v>
      </c>
      <c r="H14" s="21"/>
      <c r="I14" s="21"/>
      <c r="J14" s="20"/>
      <c r="K14" s="19">
        <v>4340</v>
      </c>
      <c r="L14" s="19">
        <v>1313</v>
      </c>
      <c r="M14" s="19">
        <v>236</v>
      </c>
      <c r="N14" s="19">
        <v>234</v>
      </c>
      <c r="O14" s="19">
        <v>655</v>
      </c>
      <c r="P14" s="19">
        <v>1126</v>
      </c>
      <c r="Q14" s="19">
        <v>1126</v>
      </c>
      <c r="R14" s="18">
        <v>85.75780654988576</v>
      </c>
      <c r="S14" s="17">
        <v>187</v>
      </c>
      <c r="T14" s="31">
        <v>2975028524</v>
      </c>
      <c r="U14" s="15">
        <f>O14-T14</f>
        <v>-2975027869</v>
      </c>
    </row>
    <row r="15" spans="1:21" ht="24.75" customHeight="1">
      <c r="A15" s="40" t="s">
        <v>59</v>
      </c>
      <c r="B15" s="39"/>
      <c r="C15" s="13" t="e">
        <f>SUM(C16,C17,C18,C19,#REF!)</f>
        <v>#REF!</v>
      </c>
      <c r="D15" s="13" t="e">
        <f>SUM(D16,D17,D18,D19,#REF!)</f>
        <v>#REF!</v>
      </c>
      <c r="E15" s="14" t="e">
        <f>SUM(E16,E17,E18,E19,#REF!)</f>
        <v>#REF!</v>
      </c>
      <c r="F15" s="13" t="e">
        <f>SUM(F16,F17,F18,F19,#REF!)</f>
        <v>#REF!</v>
      </c>
      <c r="G15" s="13" t="e">
        <f>SUM(G16,G17,G18,G19,#REF!)</f>
        <v>#REF!</v>
      </c>
      <c r="H15" s="13" t="e">
        <f>SUM(H16,H17,H18,H19,#REF!)</f>
        <v>#REF!</v>
      </c>
      <c r="I15" s="13" t="e">
        <f>SUM(I16,I17,I18,I19,#REF!)</f>
        <v>#REF!</v>
      </c>
      <c r="J15" s="13" t="e">
        <f>SUM(J16,J17,J18,J19,#REF!)</f>
        <v>#REF!</v>
      </c>
      <c r="K15" s="13">
        <v>2439044</v>
      </c>
      <c r="L15" s="13">
        <v>646690</v>
      </c>
      <c r="M15" s="12">
        <v>0</v>
      </c>
      <c r="N15" s="12">
        <v>243</v>
      </c>
      <c r="O15" s="12">
        <v>933</v>
      </c>
      <c r="P15" s="12">
        <v>1177</v>
      </c>
      <c r="Q15" s="12">
        <v>1177</v>
      </c>
      <c r="R15" s="11">
        <v>0.18200374213301582</v>
      </c>
      <c r="S15" s="10">
        <v>645513</v>
      </c>
      <c r="T15" s="9" t="e">
        <f>SUM(T16,T17,T18,T19,#REF!)</f>
        <v>#REF!</v>
      </c>
      <c r="U15" s="38">
        <f>SUM(U16:U19)</f>
        <v>-16460546296</v>
      </c>
    </row>
    <row r="16" spans="1:21" ht="24.75" customHeight="1">
      <c r="A16" s="26"/>
      <c r="B16" s="25" t="s">
        <v>58</v>
      </c>
      <c r="C16" s="23">
        <v>33058000</v>
      </c>
      <c r="D16" s="23"/>
      <c r="E16" s="24"/>
      <c r="F16" s="23"/>
      <c r="G16" s="22">
        <f>SUM(C16:F16)</f>
        <v>33058000</v>
      </c>
      <c r="H16" s="21">
        <v>4739075</v>
      </c>
      <c r="I16" s="21"/>
      <c r="J16" s="20"/>
      <c r="K16" s="19">
        <v>8314</v>
      </c>
      <c r="L16" s="19">
        <v>6864</v>
      </c>
      <c r="M16" s="19">
        <v>0</v>
      </c>
      <c r="N16" s="19">
        <v>243</v>
      </c>
      <c r="O16" s="19">
        <v>208</v>
      </c>
      <c r="P16" s="19">
        <v>452</v>
      </c>
      <c r="Q16" s="19">
        <v>452</v>
      </c>
      <c r="R16" s="18">
        <v>6.585081585081586</v>
      </c>
      <c r="S16" s="17">
        <v>6412</v>
      </c>
      <c r="T16" s="16">
        <v>86892382</v>
      </c>
      <c r="U16" s="15">
        <f>O16-T16</f>
        <v>-86892174</v>
      </c>
    </row>
    <row r="17" spans="1:21" ht="24.75" customHeight="1">
      <c r="A17" s="26"/>
      <c r="B17" s="25" t="s">
        <v>57</v>
      </c>
      <c r="C17" s="23">
        <v>809872000</v>
      </c>
      <c r="D17" s="23"/>
      <c r="E17" s="24"/>
      <c r="F17" s="23"/>
      <c r="G17" s="22">
        <f>SUM(C17:F17)</f>
        <v>809872000</v>
      </c>
      <c r="H17" s="21">
        <v>332755016</v>
      </c>
      <c r="I17" s="21"/>
      <c r="J17" s="20"/>
      <c r="K17" s="19">
        <v>335172</v>
      </c>
      <c r="L17" s="19">
        <v>103976</v>
      </c>
      <c r="M17" s="19">
        <v>0</v>
      </c>
      <c r="N17" s="19">
        <v>0</v>
      </c>
      <c r="O17" s="19">
        <v>724</v>
      </c>
      <c r="P17" s="19">
        <v>724</v>
      </c>
      <c r="Q17" s="19">
        <v>724</v>
      </c>
      <c r="R17" s="18">
        <v>0.6963145341232592</v>
      </c>
      <c r="S17" s="17">
        <v>103252</v>
      </c>
      <c r="T17" s="16">
        <v>1347951237</v>
      </c>
      <c r="U17" s="15">
        <f>O17-T17</f>
        <v>-1347950513</v>
      </c>
    </row>
    <row r="18" spans="1:21" ht="24.75" customHeight="1">
      <c r="A18" s="26"/>
      <c r="B18" s="25" t="s">
        <v>56</v>
      </c>
      <c r="C18" s="23">
        <v>10294149000</v>
      </c>
      <c r="D18" s="23"/>
      <c r="E18" s="24"/>
      <c r="F18" s="23"/>
      <c r="G18" s="22">
        <f>SUM(C18:F18)</f>
        <v>10294149000</v>
      </c>
      <c r="H18" s="21">
        <v>4787497700</v>
      </c>
      <c r="I18" s="21"/>
      <c r="J18" s="20"/>
      <c r="K18" s="19">
        <v>1199084</v>
      </c>
      <c r="L18" s="19">
        <v>247260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8">
        <v>0</v>
      </c>
      <c r="S18" s="17">
        <v>247260</v>
      </c>
      <c r="T18" s="16">
        <v>8966500146</v>
      </c>
      <c r="U18" s="15">
        <f>O18-T18</f>
        <v>-8966500146</v>
      </c>
    </row>
    <row r="19" spans="1:21" ht="24.75" customHeight="1">
      <c r="A19" s="26"/>
      <c r="B19" s="25" t="s">
        <v>55</v>
      </c>
      <c r="C19" s="23">
        <v>1501775000</v>
      </c>
      <c r="D19" s="23"/>
      <c r="E19" s="24"/>
      <c r="F19" s="23"/>
      <c r="G19" s="22">
        <f>SUM(C19:F19)</f>
        <v>1501775000</v>
      </c>
      <c r="H19" s="21">
        <v>335479000</v>
      </c>
      <c r="I19" s="21"/>
      <c r="J19" s="20"/>
      <c r="K19" s="19">
        <v>896474</v>
      </c>
      <c r="L19" s="19">
        <v>288590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8">
        <v>0</v>
      </c>
      <c r="S19" s="17">
        <v>288590</v>
      </c>
      <c r="T19" s="16">
        <v>6059203463</v>
      </c>
      <c r="U19" s="15">
        <f>O19-T19</f>
        <v>-6059203463</v>
      </c>
    </row>
    <row r="20" spans="1:21" ht="24.75" customHeight="1">
      <c r="A20" s="54" t="s">
        <v>50</v>
      </c>
      <c r="B20" s="54"/>
      <c r="C20" s="13">
        <f aca="true" t="shared" si="2" ref="C20:J20">SUM(C21:C21)</f>
        <v>14667320000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14667320000</v>
      </c>
      <c r="H20" s="13">
        <f t="shared" si="2"/>
        <v>588915577</v>
      </c>
      <c r="I20" s="13">
        <f t="shared" si="2"/>
        <v>0</v>
      </c>
      <c r="J20" s="13">
        <f t="shared" si="2"/>
        <v>0</v>
      </c>
      <c r="K20" s="13">
        <v>688400</v>
      </c>
      <c r="L20" s="13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v>0</v>
      </c>
      <c r="S20" s="10">
        <v>0</v>
      </c>
      <c r="T20" s="30">
        <f>SUM(T21:T21)</f>
        <v>8474890910</v>
      </c>
      <c r="U20" s="29" t="e">
        <f>SUM(#REF!)</f>
        <v>#REF!</v>
      </c>
    </row>
    <row r="21" spans="1:23" ht="24.75" customHeight="1">
      <c r="A21" s="26"/>
      <c r="B21" s="25" t="s">
        <v>6</v>
      </c>
      <c r="C21" s="23">
        <v>14667320000</v>
      </c>
      <c r="D21" s="23"/>
      <c r="E21" s="24"/>
      <c r="F21" s="23"/>
      <c r="G21" s="22">
        <f>SUM(C21:F21)</f>
        <v>14667320000</v>
      </c>
      <c r="H21" s="21">
        <v>588915577</v>
      </c>
      <c r="I21" s="21"/>
      <c r="J21" s="20"/>
      <c r="K21" s="19">
        <v>688400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8">
        <v>0</v>
      </c>
      <c r="S21" s="17">
        <v>0</v>
      </c>
      <c r="T21" s="16">
        <v>8474890910</v>
      </c>
      <c r="U21" s="27">
        <f>O21-T21</f>
        <v>-8474890910</v>
      </c>
      <c r="W21" s="28"/>
    </row>
    <row r="22" spans="1:21" ht="24.75" customHeight="1">
      <c r="A22" s="54" t="s">
        <v>27</v>
      </c>
      <c r="B22" s="54"/>
      <c r="C22" s="13">
        <f aca="true" t="shared" si="3" ref="C22:J22">SUM(C23:C33)</f>
        <v>80343933000</v>
      </c>
      <c r="D22" s="13">
        <f t="shared" si="3"/>
        <v>15377105000</v>
      </c>
      <c r="E22" s="14">
        <f t="shared" si="3"/>
        <v>0</v>
      </c>
      <c r="F22" s="13">
        <f t="shared" si="3"/>
        <v>0</v>
      </c>
      <c r="G22" s="13">
        <f t="shared" si="3"/>
        <v>95721038000</v>
      </c>
      <c r="H22" s="13">
        <f t="shared" si="3"/>
        <v>19476860201</v>
      </c>
      <c r="I22" s="13">
        <f t="shared" si="3"/>
        <v>0</v>
      </c>
      <c r="J22" s="14">
        <f t="shared" si="3"/>
        <v>0</v>
      </c>
      <c r="K22" s="13">
        <v>12701187</v>
      </c>
      <c r="L22" s="13">
        <v>1147007</v>
      </c>
      <c r="M22" s="12">
        <v>3176</v>
      </c>
      <c r="N22" s="12">
        <v>71136</v>
      </c>
      <c r="O22" s="12">
        <v>135394</v>
      </c>
      <c r="P22" s="12">
        <v>209707</v>
      </c>
      <c r="Q22" s="12">
        <v>209707</v>
      </c>
      <c r="R22" s="11">
        <v>18.282974733371287</v>
      </c>
      <c r="S22" s="10">
        <v>937300</v>
      </c>
      <c r="T22" s="30">
        <f>SUM(T23:T33)</f>
        <v>107021471087</v>
      </c>
      <c r="U22" s="29">
        <f>SUM(U23:U33)</f>
        <v>-107021335695</v>
      </c>
    </row>
    <row r="23" spans="1:21" ht="24.75" customHeight="1">
      <c r="A23" s="26"/>
      <c r="B23" s="25" t="s">
        <v>26</v>
      </c>
      <c r="C23" s="23">
        <v>1839726000</v>
      </c>
      <c r="D23" s="23">
        <v>396000000</v>
      </c>
      <c r="E23" s="24"/>
      <c r="F23" s="23"/>
      <c r="G23" s="22">
        <f aca="true" t="shared" si="4" ref="G23:G33">SUM(C23:F23)</f>
        <v>2235726000</v>
      </c>
      <c r="H23" s="21"/>
      <c r="I23" s="21"/>
      <c r="J23" s="20"/>
      <c r="K23" s="19">
        <v>1526</v>
      </c>
      <c r="L23" s="19">
        <v>1526</v>
      </c>
      <c r="M23" s="19">
        <v>0</v>
      </c>
      <c r="N23" s="19">
        <v>65</v>
      </c>
      <c r="O23" s="19">
        <v>158</v>
      </c>
      <c r="P23" s="19">
        <v>223</v>
      </c>
      <c r="Q23" s="19">
        <v>223</v>
      </c>
      <c r="R23" s="18">
        <v>14.613368283093052</v>
      </c>
      <c r="S23" s="17">
        <v>1303</v>
      </c>
      <c r="T23" s="16">
        <v>451698835</v>
      </c>
      <c r="U23" s="15">
        <f aca="true" t="shared" si="5" ref="U23:U33">O23-T23</f>
        <v>-451698677</v>
      </c>
    </row>
    <row r="24" spans="1:23" ht="24.75" customHeight="1">
      <c r="A24" s="26"/>
      <c r="B24" s="25" t="s">
        <v>25</v>
      </c>
      <c r="C24" s="23">
        <v>8000000000</v>
      </c>
      <c r="D24" s="23">
        <v>3622100000</v>
      </c>
      <c r="E24" s="24"/>
      <c r="F24" s="23"/>
      <c r="G24" s="22">
        <f t="shared" si="4"/>
        <v>11622100000</v>
      </c>
      <c r="H24" s="21"/>
      <c r="I24" s="21"/>
      <c r="J24" s="20"/>
      <c r="K24" s="19">
        <v>1086057</v>
      </c>
      <c r="L24" s="19">
        <v>433935</v>
      </c>
      <c r="M24" s="19">
        <v>3149</v>
      </c>
      <c r="N24" s="19">
        <v>70512</v>
      </c>
      <c r="O24" s="19">
        <v>134989</v>
      </c>
      <c r="P24" s="19">
        <v>208650</v>
      </c>
      <c r="Q24" s="19">
        <v>208650</v>
      </c>
      <c r="R24" s="18">
        <v>48.08323827301324</v>
      </c>
      <c r="S24" s="17">
        <v>225285</v>
      </c>
      <c r="T24" s="16">
        <v>2508053465</v>
      </c>
      <c r="U24" s="15">
        <f t="shared" si="5"/>
        <v>-2507918476</v>
      </c>
      <c r="W24" s="28"/>
    </row>
    <row r="25" spans="1:21" ht="24.75" customHeight="1">
      <c r="A25" s="26"/>
      <c r="B25" s="25" t="s">
        <v>24</v>
      </c>
      <c r="C25" s="23">
        <v>3993165000</v>
      </c>
      <c r="D25" s="23"/>
      <c r="E25" s="24"/>
      <c r="F25" s="23"/>
      <c r="G25" s="22">
        <f t="shared" si="4"/>
        <v>3993165000</v>
      </c>
      <c r="H25" s="21"/>
      <c r="I25" s="21"/>
      <c r="J25" s="20"/>
      <c r="K25" s="19">
        <v>81325</v>
      </c>
      <c r="L25" s="19">
        <v>15005</v>
      </c>
      <c r="M25" s="19">
        <v>27</v>
      </c>
      <c r="N25" s="19">
        <v>452</v>
      </c>
      <c r="O25" s="19">
        <v>71</v>
      </c>
      <c r="P25" s="19">
        <v>551</v>
      </c>
      <c r="Q25" s="19">
        <v>551</v>
      </c>
      <c r="R25" s="18">
        <v>3.6721092969010325</v>
      </c>
      <c r="S25" s="17">
        <v>14454</v>
      </c>
      <c r="T25" s="16">
        <v>541699980</v>
      </c>
      <c r="U25" s="15">
        <f t="shared" si="5"/>
        <v>-541699909</v>
      </c>
    </row>
    <row r="26" spans="1:21" ht="24.75" customHeight="1">
      <c r="A26" s="26"/>
      <c r="B26" s="25" t="s">
        <v>23</v>
      </c>
      <c r="C26" s="23">
        <v>1908056000</v>
      </c>
      <c r="D26" s="23"/>
      <c r="E26" s="24"/>
      <c r="F26" s="23"/>
      <c r="G26" s="22">
        <f t="shared" si="4"/>
        <v>1908056000</v>
      </c>
      <c r="H26" s="21">
        <v>55288647</v>
      </c>
      <c r="I26" s="21"/>
      <c r="J26" s="20"/>
      <c r="K26" s="19">
        <v>974</v>
      </c>
      <c r="L26" s="19">
        <v>974</v>
      </c>
      <c r="M26" s="19">
        <v>0</v>
      </c>
      <c r="N26" s="19">
        <v>8</v>
      </c>
      <c r="O26" s="19">
        <v>44</v>
      </c>
      <c r="P26" s="19">
        <v>52</v>
      </c>
      <c r="Q26" s="19">
        <v>52</v>
      </c>
      <c r="R26" s="18">
        <v>5.338809034907597</v>
      </c>
      <c r="S26" s="17">
        <v>922</v>
      </c>
      <c r="T26" s="16">
        <v>1294563725</v>
      </c>
      <c r="U26" s="15">
        <f t="shared" si="5"/>
        <v>-1294563681</v>
      </c>
    </row>
    <row r="27" spans="1:21" ht="24.75" customHeight="1">
      <c r="A27" s="26"/>
      <c r="B27" s="25" t="s">
        <v>21</v>
      </c>
      <c r="C27" s="23">
        <v>7752261000</v>
      </c>
      <c r="D27" s="23">
        <v>5546051000</v>
      </c>
      <c r="E27" s="24"/>
      <c r="F27" s="23"/>
      <c r="G27" s="22">
        <f t="shared" si="4"/>
        <v>13298312000</v>
      </c>
      <c r="H27" s="21">
        <v>870161727</v>
      </c>
      <c r="I27" s="21"/>
      <c r="J27" s="20"/>
      <c r="K27" s="19">
        <v>151918</v>
      </c>
      <c r="L27" s="19">
        <v>3557</v>
      </c>
      <c r="M27" s="19">
        <v>0</v>
      </c>
      <c r="N27" s="19">
        <v>98</v>
      </c>
      <c r="O27" s="19">
        <v>101</v>
      </c>
      <c r="P27" s="19">
        <v>200</v>
      </c>
      <c r="Q27" s="19">
        <v>200</v>
      </c>
      <c r="R27" s="18">
        <v>5.622715771717739</v>
      </c>
      <c r="S27" s="17">
        <v>3357</v>
      </c>
      <c r="T27" s="16">
        <v>5961258866</v>
      </c>
      <c r="U27" s="15">
        <f t="shared" si="5"/>
        <v>-5961258765</v>
      </c>
    </row>
    <row r="28" spans="1:21" ht="24.75" customHeight="1">
      <c r="A28" s="26"/>
      <c r="B28" s="25" t="s">
        <v>20</v>
      </c>
      <c r="C28" s="23">
        <v>0</v>
      </c>
      <c r="D28" s="23">
        <v>1317236000</v>
      </c>
      <c r="E28" s="24"/>
      <c r="F28" s="23"/>
      <c r="G28" s="22">
        <f t="shared" si="4"/>
        <v>1317236000</v>
      </c>
      <c r="H28" s="21">
        <v>4691601434</v>
      </c>
      <c r="I28" s="21"/>
      <c r="J28" s="20"/>
      <c r="K28" s="19">
        <v>1821270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8">
        <v>0</v>
      </c>
      <c r="S28" s="17">
        <v>0</v>
      </c>
      <c r="T28" s="16">
        <v>33511171450</v>
      </c>
      <c r="U28" s="15">
        <f t="shared" si="5"/>
        <v>-33511171450</v>
      </c>
    </row>
    <row r="29" spans="1:21" ht="24.75" customHeight="1">
      <c r="A29" s="26"/>
      <c r="B29" s="25" t="s">
        <v>19</v>
      </c>
      <c r="C29" s="23">
        <v>10196110000</v>
      </c>
      <c r="D29" s="23">
        <v>1111074000</v>
      </c>
      <c r="E29" s="24"/>
      <c r="F29" s="23"/>
      <c r="G29" s="22">
        <f t="shared" si="4"/>
        <v>11307184000</v>
      </c>
      <c r="H29" s="21">
        <v>12701101044</v>
      </c>
      <c r="I29" s="21"/>
      <c r="J29" s="20"/>
      <c r="K29" s="19">
        <v>6583911</v>
      </c>
      <c r="L29" s="19">
        <v>29</v>
      </c>
      <c r="M29" s="19">
        <v>0</v>
      </c>
      <c r="N29" s="19">
        <v>0</v>
      </c>
      <c r="O29" s="19">
        <v>29</v>
      </c>
      <c r="P29" s="19">
        <v>29</v>
      </c>
      <c r="Q29" s="19">
        <v>29</v>
      </c>
      <c r="R29" s="18">
        <v>100</v>
      </c>
      <c r="S29" s="17">
        <v>0</v>
      </c>
      <c r="T29" s="16">
        <v>47979478211</v>
      </c>
      <c r="U29" s="15">
        <f t="shared" si="5"/>
        <v>-47979478182</v>
      </c>
    </row>
    <row r="30" spans="1:21" ht="24.75" customHeight="1">
      <c r="A30" s="26"/>
      <c r="B30" s="25" t="s">
        <v>18</v>
      </c>
      <c r="C30" s="23">
        <v>8320199000</v>
      </c>
      <c r="D30" s="23">
        <v>561706000</v>
      </c>
      <c r="E30" s="24"/>
      <c r="F30" s="23"/>
      <c r="G30" s="22">
        <f t="shared" si="4"/>
        <v>8881905000</v>
      </c>
      <c r="H30" s="21">
        <v>555847349</v>
      </c>
      <c r="I30" s="21"/>
      <c r="J30" s="20"/>
      <c r="K30" s="19">
        <v>145927</v>
      </c>
      <c r="L30" s="19">
        <v>38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8">
        <v>0</v>
      </c>
      <c r="S30" s="17">
        <v>38</v>
      </c>
      <c r="T30" s="16">
        <v>3968856861</v>
      </c>
      <c r="U30" s="15">
        <f t="shared" si="5"/>
        <v>-3968856861</v>
      </c>
    </row>
    <row r="31" spans="1:21" ht="24.75" customHeight="1">
      <c r="A31" s="26"/>
      <c r="B31" s="25" t="s">
        <v>8</v>
      </c>
      <c r="C31" s="23">
        <v>3701475000</v>
      </c>
      <c r="D31" s="23">
        <v>326000000</v>
      </c>
      <c r="E31" s="24"/>
      <c r="F31" s="23"/>
      <c r="G31" s="22">
        <f t="shared" si="4"/>
        <v>4027475000</v>
      </c>
      <c r="H31" s="21">
        <v>484575000</v>
      </c>
      <c r="I31" s="21"/>
      <c r="J31" s="20"/>
      <c r="K31" s="19">
        <v>2504841</v>
      </c>
      <c r="L31" s="19">
        <v>689888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8">
        <v>0</v>
      </c>
      <c r="S31" s="17">
        <v>689888</v>
      </c>
      <c r="T31" s="16">
        <v>792173694</v>
      </c>
      <c r="U31" s="15">
        <f t="shared" si="5"/>
        <v>-792173694</v>
      </c>
    </row>
    <row r="32" spans="1:23" ht="24.75" customHeight="1">
      <c r="A32" s="26"/>
      <c r="B32" s="25" t="s">
        <v>7</v>
      </c>
      <c r="C32" s="23">
        <v>29498791000</v>
      </c>
      <c r="D32" s="23">
        <v>2496938000</v>
      </c>
      <c r="E32" s="24"/>
      <c r="F32" s="23"/>
      <c r="G32" s="22">
        <f t="shared" si="4"/>
        <v>31995729000</v>
      </c>
      <c r="H32" s="21">
        <v>118285000</v>
      </c>
      <c r="I32" s="21"/>
      <c r="J32" s="20"/>
      <c r="K32" s="19">
        <v>29311</v>
      </c>
      <c r="L32" s="19">
        <v>2055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8">
        <v>0</v>
      </c>
      <c r="S32" s="17">
        <v>2055</v>
      </c>
      <c r="T32" s="16">
        <v>9272440000</v>
      </c>
      <c r="U32" s="27">
        <f t="shared" si="5"/>
        <v>-9272440000</v>
      </c>
      <c r="W32" s="28"/>
    </row>
    <row r="33" spans="1:21" ht="24.75" customHeight="1">
      <c r="A33" s="26"/>
      <c r="B33" s="25" t="s">
        <v>6</v>
      </c>
      <c r="C33" s="23">
        <v>5134150000</v>
      </c>
      <c r="D33" s="23"/>
      <c r="E33" s="24"/>
      <c r="F33" s="23"/>
      <c r="G33" s="22">
        <f t="shared" si="4"/>
        <v>5134150000</v>
      </c>
      <c r="H33" s="21"/>
      <c r="I33" s="21"/>
      <c r="J33" s="20"/>
      <c r="K33" s="19">
        <v>294127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8">
        <v>0</v>
      </c>
      <c r="S33" s="17">
        <v>0</v>
      </c>
      <c r="T33" s="16">
        <v>740076000</v>
      </c>
      <c r="U33" s="27">
        <f t="shared" si="5"/>
        <v>-740076000</v>
      </c>
    </row>
    <row r="34" spans="1:21" ht="24.75" customHeight="1" thickBot="1">
      <c r="A34" s="68" t="s">
        <v>3</v>
      </c>
      <c r="B34" s="68"/>
      <c r="C34" s="13" t="e">
        <f>C6+C15+#REF!+#REF!+#REF!+C20+#REF!+#REF!+#REF!+#REF!+#REF!+#REF!+C22</f>
        <v>#REF!</v>
      </c>
      <c r="D34" s="13" t="e">
        <f>D6+D15+#REF!+#REF!+#REF!+D20+#REF!+#REF!+#REF!+#REF!+#REF!+#REF!+D22</f>
        <v>#REF!</v>
      </c>
      <c r="E34" s="14" t="e">
        <f>E6+E15+#REF!+#REF!+#REF!+E20+#REF!+#REF!+#REF!+#REF!+#REF!+#REF!+E22</f>
        <v>#REF!</v>
      </c>
      <c r="F34" s="13" t="e">
        <f>F6+F15+#REF!+#REF!+#REF!+F20+#REF!+#REF!+#REF!+#REF!+#REF!+#REF!+F22</f>
        <v>#REF!</v>
      </c>
      <c r="G34" s="13" t="e">
        <f>G6+G15+#REF!+#REF!+#REF!+G20+#REF!+#REF!+#REF!+#REF!+#REF!+#REF!+G22</f>
        <v>#REF!</v>
      </c>
      <c r="H34" s="13" t="e">
        <f>H6+H15+#REF!+#REF!+#REF!+H20+#REF!+#REF!+#REF!+#REF!+#REF!+#REF!+H22</f>
        <v>#REF!</v>
      </c>
      <c r="I34" s="13" t="e">
        <f>I6+I15+#REF!+#REF!+#REF!+I20+#REF!+#REF!+#REF!+#REF!+#REF!+#REF!+I22</f>
        <v>#REF!</v>
      </c>
      <c r="J34" s="13" t="e">
        <f>J6+J15+#REF!+#REF!+#REF!+J20+#REF!+#REF!+#REF!+#REF!+#REF!+#REF!+J22</f>
        <v>#REF!</v>
      </c>
      <c r="K34" s="13">
        <v>15879891</v>
      </c>
      <c r="L34" s="13">
        <v>1807168</v>
      </c>
      <c r="M34" s="12">
        <v>5148</v>
      </c>
      <c r="N34" s="12">
        <v>73928</v>
      </c>
      <c r="O34" s="12">
        <v>142719</v>
      </c>
      <c r="P34" s="12">
        <v>221797</v>
      </c>
      <c r="Q34" s="12">
        <v>221797</v>
      </c>
      <c r="R34" s="11">
        <v>12.27318102135496</v>
      </c>
      <c r="S34" s="10">
        <v>1585371</v>
      </c>
      <c r="T34" s="9" t="e">
        <f>#REF!</f>
        <v>#REF!</v>
      </c>
      <c r="U34" s="8" t="e">
        <f>#REF!</f>
        <v>#REF!</v>
      </c>
    </row>
    <row r="35" ht="15" thickTop="1"/>
    <row r="36" ht="14.25">
      <c r="A36" s="7" t="s">
        <v>2</v>
      </c>
    </row>
    <row r="37" ht="14.25">
      <c r="A37" s="7" t="s">
        <v>1</v>
      </c>
    </row>
    <row r="38" ht="14.25">
      <c r="A38" s="7" t="s">
        <v>0</v>
      </c>
    </row>
  </sheetData>
  <sheetProtection/>
  <mergeCells count="19">
    <mergeCell ref="K4:K5"/>
    <mergeCell ref="A20:B20"/>
    <mergeCell ref="A22:B22"/>
    <mergeCell ref="A34:B34"/>
    <mergeCell ref="R4:R5"/>
    <mergeCell ref="S4:S5"/>
    <mergeCell ref="L4:L5"/>
    <mergeCell ref="M4:P4"/>
    <mergeCell ref="Q4:Q5"/>
    <mergeCell ref="T4:T5"/>
    <mergeCell ref="U4:U5"/>
    <mergeCell ref="D5:E5"/>
    <mergeCell ref="A6:B6"/>
    <mergeCell ref="A2:S2"/>
    <mergeCell ref="A3:B3"/>
    <mergeCell ref="A4:B5"/>
    <mergeCell ref="C4:G4"/>
    <mergeCell ref="I4:I5"/>
    <mergeCell ref="J4:J5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2022-07-28T06:15:40Z</dcterms:created>
  <dcterms:modified xsi:type="dcterms:W3CDTF">2022-07-28T06:15:40Z</dcterms:modified>
  <cp:category/>
  <cp:version/>
  <cp:contentType/>
  <cp:contentStatus/>
</cp:coreProperties>
</file>