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codeName="ThisWorkbook" defaultThemeVersion="124226"/>
  <xr:revisionPtr revIDLastSave="0" documentId="13_ncr:1_{B0876146-50E2-4E7A-893A-6F81757758E9}" xr6:coauthVersionLast="36" xr6:coauthVersionMax="36" xr10:uidLastSave="{00000000-0000-0000-0000-000000000000}"/>
  <bookViews>
    <workbookView xWindow="12000" yWindow="32772" windowWidth="7728" windowHeight="8340" xr2:uid="{00000000-000D-0000-FFFF-FFFF00000000}"/>
  </bookViews>
  <sheets>
    <sheet name="01" sheetId="1" r:id="rId1"/>
    <sheet name="02" sheetId="2" r:id="rId2"/>
    <sheet name="03" sheetId="3" r:id="rId3"/>
    <sheet name="04" sheetId="5" r:id="rId4"/>
  </sheets>
  <definedNames>
    <definedName name="_xlnm.Print_Area" localSheetId="0">'01'!$B$2:$M$52,'01'!$O$2:$Z$52</definedName>
    <definedName name="_xlnm.Print_Area" localSheetId="1">'02'!$B$2:$M$52,'02'!$O$2:$Z$52</definedName>
    <definedName name="_xlnm.Print_Area" localSheetId="2">'03'!$B$2:$M$52,'03'!$O$2:$Z$52</definedName>
    <definedName name="_xlnm.Print_Area" localSheetId="3">'04'!$B$2:$M$52,'04'!$O$2:$Z$52</definedName>
  </definedNames>
  <calcPr calcId="191029"/>
</workbook>
</file>

<file path=xl/calcChain.xml><?xml version="1.0" encoding="utf-8"?>
<calcChain xmlns="http://schemas.openxmlformats.org/spreadsheetml/2006/main">
  <c r="J71" i="1" l="1"/>
  <c r="C45" i="5" l="1"/>
  <c r="C44" i="5"/>
  <c r="C43" i="5"/>
  <c r="C42" i="5"/>
  <c r="C40" i="5"/>
  <c r="C39" i="5"/>
  <c r="C38" i="5"/>
  <c r="C37" i="5"/>
  <c r="Z37" i="5" s="1"/>
  <c r="C36" i="5"/>
  <c r="C35" i="5"/>
  <c r="C33" i="5"/>
  <c r="C32" i="5"/>
  <c r="C31" i="5"/>
  <c r="C30" i="5"/>
  <c r="C29" i="5"/>
  <c r="C28" i="5"/>
  <c r="Z28" i="5" s="1"/>
  <c r="C27" i="5"/>
  <c r="C26" i="5"/>
  <c r="C25" i="5"/>
  <c r="C24" i="5"/>
  <c r="C23" i="5"/>
  <c r="C22" i="5"/>
  <c r="Z22" i="5" s="1"/>
  <c r="C21" i="5"/>
  <c r="Z21" i="5"/>
  <c r="B49" i="5"/>
  <c r="B48" i="5"/>
  <c r="B47" i="5"/>
  <c r="B46" i="5"/>
  <c r="B41" i="5"/>
  <c r="B34" i="5"/>
  <c r="Y34" i="5" s="1"/>
  <c r="B20" i="5"/>
  <c r="Y20" i="5" s="1"/>
  <c r="C46" i="3"/>
  <c r="Z46" i="3" s="1"/>
  <c r="C45" i="3"/>
  <c r="Z45" i="3" s="1"/>
  <c r="C44" i="3"/>
  <c r="C43" i="3"/>
  <c r="C41" i="3"/>
  <c r="C40" i="3"/>
  <c r="C39" i="3"/>
  <c r="C38" i="3"/>
  <c r="Z38" i="3" s="1"/>
  <c r="C37" i="3"/>
  <c r="Z37" i="3" s="1"/>
  <c r="C36" i="3"/>
  <c r="Z36" i="3" s="1"/>
  <c r="C34" i="3"/>
  <c r="C33" i="3"/>
  <c r="C32" i="3"/>
  <c r="C31" i="3"/>
  <c r="C30" i="3"/>
  <c r="C29" i="3"/>
  <c r="Z29" i="3" s="1"/>
  <c r="C28" i="3"/>
  <c r="Z28" i="3" s="1"/>
  <c r="C27" i="3"/>
  <c r="Z27" i="3" s="1"/>
  <c r="C26" i="3"/>
  <c r="C25" i="3"/>
  <c r="C24" i="3"/>
  <c r="C23" i="3"/>
  <c r="B50" i="3"/>
  <c r="Y50" i="3" s="1"/>
  <c r="B49" i="3"/>
  <c r="Y49" i="3" s="1"/>
  <c r="B48" i="3"/>
  <c r="B47" i="3"/>
  <c r="B42" i="3"/>
  <c r="Y42" i="3" s="1"/>
  <c r="B35" i="3"/>
  <c r="C46" i="2"/>
  <c r="Z46" i="2" s="1"/>
  <c r="C45" i="2"/>
  <c r="C44" i="2"/>
  <c r="Z44" i="2" s="1"/>
  <c r="C43" i="2"/>
  <c r="C41" i="2"/>
  <c r="C40" i="2"/>
  <c r="C39" i="2"/>
  <c r="C38" i="2"/>
  <c r="Z38" i="2" s="1"/>
  <c r="C37" i="2"/>
  <c r="Z37" i="2" s="1"/>
  <c r="C36" i="2"/>
  <c r="C34" i="2"/>
  <c r="Z34" i="2" s="1"/>
  <c r="C33" i="2"/>
  <c r="C32" i="2"/>
  <c r="C31" i="2"/>
  <c r="C30" i="2"/>
  <c r="C29" i="2"/>
  <c r="Z29" i="2" s="1"/>
  <c r="C28" i="2"/>
  <c r="Z28" i="2" s="1"/>
  <c r="C27" i="2"/>
  <c r="C26" i="2"/>
  <c r="Z26" i="2" s="1"/>
  <c r="C25" i="2"/>
  <c r="C24" i="2"/>
  <c r="C23" i="2"/>
  <c r="B50" i="2"/>
  <c r="B49" i="2"/>
  <c r="B48" i="2"/>
  <c r="B47" i="2"/>
  <c r="B42" i="2"/>
  <c r="B35" i="2"/>
  <c r="Y35" i="2" s="1"/>
  <c r="C22" i="3"/>
  <c r="C22" i="2"/>
  <c r="B21" i="3"/>
  <c r="Y21" i="3" s="1"/>
  <c r="B21" i="2"/>
  <c r="Z45" i="5"/>
  <c r="Z44" i="5"/>
  <c r="Z43" i="5"/>
  <c r="Z42" i="5"/>
  <c r="Z40" i="5"/>
  <c r="Z39" i="5"/>
  <c r="Z38" i="5"/>
  <c r="Z36" i="5"/>
  <c r="Z35" i="5"/>
  <c r="Z33" i="5"/>
  <c r="Z32" i="5"/>
  <c r="Z31" i="5"/>
  <c r="Z30" i="5"/>
  <c r="Z29" i="5"/>
  <c r="Z27" i="5"/>
  <c r="Z26" i="5"/>
  <c r="Z25" i="5"/>
  <c r="Z24" i="5"/>
  <c r="Z23" i="5"/>
  <c r="Y49" i="5"/>
  <c r="Y48" i="5"/>
  <c r="Y47" i="5"/>
  <c r="Y46" i="5"/>
  <c r="Y41" i="5"/>
  <c r="Z44" i="3"/>
  <c r="Z43" i="3"/>
  <c r="Z41" i="3"/>
  <c r="Z40" i="3"/>
  <c r="Z39" i="3"/>
  <c r="Z34" i="3"/>
  <c r="Z33" i="3"/>
  <c r="Z32" i="3"/>
  <c r="Z31" i="3"/>
  <c r="Z30" i="3"/>
  <c r="Z26" i="3"/>
  <c r="Z25" i="3"/>
  <c r="Z24" i="3"/>
  <c r="Z23" i="3"/>
  <c r="Y48" i="3"/>
  <c r="Y47" i="3"/>
  <c r="Y35" i="3"/>
  <c r="Z22" i="3"/>
  <c r="Z45" i="2"/>
  <c r="Z43" i="2"/>
  <c r="Z41" i="2"/>
  <c r="Z40" i="2"/>
  <c r="Z39" i="2"/>
  <c r="Z36" i="2"/>
  <c r="Z33" i="2"/>
  <c r="Z32" i="2"/>
  <c r="Z31" i="2"/>
  <c r="Z30" i="2"/>
  <c r="Z27" i="2"/>
  <c r="Z25" i="2"/>
  <c r="Z24" i="2"/>
  <c r="Z23" i="2"/>
  <c r="Z22" i="2"/>
  <c r="Y50" i="2"/>
  <c r="Y49" i="2"/>
  <c r="Y48" i="2"/>
  <c r="Y47" i="2"/>
  <c r="Y42" i="2"/>
  <c r="Y21" i="2"/>
  <c r="Z45" i="1"/>
  <c r="Z44" i="1"/>
  <c r="Z43" i="1"/>
  <c r="Z42" i="1"/>
  <c r="Z40" i="1"/>
  <c r="Z39" i="1"/>
  <c r="Z38" i="1"/>
  <c r="Z37" i="1"/>
  <c r="Z36" i="1"/>
  <c r="Z35" i="1"/>
  <c r="Z33" i="1"/>
  <c r="Z32" i="1"/>
  <c r="Z31" i="1"/>
  <c r="Z30" i="1"/>
  <c r="Z29" i="1"/>
  <c r="Z28" i="1"/>
  <c r="Z27" i="1"/>
  <c r="Z26" i="1"/>
  <c r="Z25" i="1"/>
  <c r="Z24" i="1"/>
  <c r="Z23" i="1"/>
  <c r="Z22" i="1"/>
  <c r="Y49" i="1"/>
  <c r="Y48" i="1"/>
  <c r="Y47" i="1"/>
  <c r="Y46" i="1"/>
  <c r="Y41" i="1"/>
  <c r="Y34" i="1"/>
  <c r="Z21" i="1"/>
  <c r="Y20" i="1"/>
  <c r="Z13" i="5" l="1"/>
  <c r="Z10" i="5"/>
  <c r="C17" i="5"/>
  <c r="C16" i="5"/>
  <c r="C15" i="5"/>
  <c r="C14" i="5"/>
  <c r="C13" i="5"/>
  <c r="C12" i="5"/>
  <c r="C11" i="5"/>
  <c r="C10" i="5"/>
  <c r="C9" i="5"/>
  <c r="C8" i="5"/>
  <c r="C18" i="3"/>
  <c r="C17" i="3"/>
  <c r="C16" i="3"/>
  <c r="C15" i="3"/>
  <c r="C14" i="3"/>
  <c r="C13" i="3"/>
  <c r="C12" i="3"/>
  <c r="C11" i="3"/>
  <c r="C10" i="3"/>
  <c r="C9" i="3"/>
  <c r="Z17" i="2"/>
  <c r="Z11" i="2"/>
  <c r="C18" i="2"/>
  <c r="C17" i="2"/>
  <c r="C16" i="2"/>
  <c r="C15" i="2"/>
  <c r="C14" i="2"/>
  <c r="C13" i="2"/>
  <c r="C12" i="2"/>
  <c r="C11" i="2"/>
  <c r="C10" i="2"/>
  <c r="C9" i="2"/>
  <c r="Z16" i="1"/>
  <c r="Z16" i="5" s="1"/>
  <c r="Z17" i="1"/>
  <c r="Z17" i="5" s="1"/>
  <c r="Z15" i="1"/>
  <c r="Z15" i="5" s="1"/>
  <c r="Z14" i="1"/>
  <c r="Z14" i="5" s="1"/>
  <c r="Z13" i="1"/>
  <c r="Z14" i="3" s="1"/>
  <c r="Z12" i="1"/>
  <c r="Z13" i="3" s="1"/>
  <c r="Z11" i="1"/>
  <c r="Z12" i="3" s="1"/>
  <c r="Z10" i="1"/>
  <c r="Z11" i="3" s="1"/>
  <c r="Z9" i="1"/>
  <c r="Z9" i="5" s="1"/>
  <c r="Z8" i="1"/>
  <c r="Z8" i="5" s="1"/>
  <c r="Z14" i="2" l="1"/>
  <c r="Z17" i="3"/>
  <c r="Z15" i="3"/>
  <c r="Z12" i="2"/>
  <c r="Z16" i="3"/>
  <c r="Z11" i="5"/>
  <c r="Z12" i="5"/>
  <c r="Z18" i="3"/>
  <c r="Z15" i="2"/>
  <c r="Z13" i="2"/>
  <c r="Z9" i="3"/>
  <c r="Z10" i="3"/>
  <c r="Z16" i="2"/>
  <c r="Z9" i="2"/>
  <c r="Z10" i="2"/>
  <c r="Z18" i="2"/>
  <c r="G49" i="1"/>
  <c r="G103" i="1" s="1"/>
  <c r="F49" i="1"/>
  <c r="F103" i="1" s="1"/>
  <c r="G48" i="1"/>
  <c r="AD48" i="1" s="1"/>
  <c r="F48" i="1"/>
  <c r="D48" i="1" s="1"/>
  <c r="G47" i="1"/>
  <c r="AD47" i="1" s="1"/>
  <c r="F47" i="1"/>
  <c r="D47" i="1" s="1"/>
  <c r="G46" i="1"/>
  <c r="E46" i="1" s="1"/>
  <c r="F46" i="1"/>
  <c r="D46" i="1" s="1"/>
  <c r="G45" i="1"/>
  <c r="AD45" i="1" s="1"/>
  <c r="F45" i="1"/>
  <c r="D45" i="1" s="1"/>
  <c r="G44" i="1"/>
  <c r="G98" i="1" s="1"/>
  <c r="F44" i="1"/>
  <c r="F98" i="1" s="1"/>
  <c r="G43" i="1"/>
  <c r="E43" i="1" s="1"/>
  <c r="F43" i="1"/>
  <c r="D43" i="1" s="1"/>
  <c r="G42" i="1"/>
  <c r="AD42" i="1" s="1"/>
  <c r="F42" i="1"/>
  <c r="D42" i="1" s="1"/>
  <c r="G41" i="1"/>
  <c r="E41" i="1" s="1"/>
  <c r="F41" i="1"/>
  <c r="D41" i="1" s="1"/>
  <c r="D95" i="1" s="1"/>
  <c r="G40" i="1"/>
  <c r="G94" i="1" s="1"/>
  <c r="F40" i="1"/>
  <c r="AC40" i="1" s="1"/>
  <c r="G39" i="1"/>
  <c r="AD39" i="1" s="1"/>
  <c r="F39" i="1"/>
  <c r="AC39" i="1" s="1"/>
  <c r="G38" i="1"/>
  <c r="E38" i="1" s="1"/>
  <c r="F38" i="1"/>
  <c r="AC38" i="1" s="1"/>
  <c r="G37" i="1"/>
  <c r="E37" i="1" s="1"/>
  <c r="F37" i="1"/>
  <c r="D37" i="1" s="1"/>
  <c r="G36" i="1"/>
  <c r="G90" i="1" s="1"/>
  <c r="F36" i="1"/>
  <c r="AC36" i="1" s="1"/>
  <c r="G35" i="1"/>
  <c r="G89" i="1" s="1"/>
  <c r="F35" i="1"/>
  <c r="D35" i="1" s="1"/>
  <c r="D89" i="1" s="1"/>
  <c r="G34" i="1"/>
  <c r="E34" i="1" s="1"/>
  <c r="AB34" i="1" s="1"/>
  <c r="F34" i="1"/>
  <c r="D34" i="1" s="1"/>
  <c r="D88" i="1" s="1"/>
  <c r="G33" i="1"/>
  <c r="E33" i="1" s="1"/>
  <c r="AB33" i="1" s="1"/>
  <c r="F33" i="1"/>
  <c r="F87" i="1" s="1"/>
  <c r="G32" i="1"/>
  <c r="G86" i="1" s="1"/>
  <c r="F32" i="1"/>
  <c r="F86" i="1" s="1"/>
  <c r="G31" i="1"/>
  <c r="G85" i="1" s="1"/>
  <c r="F31" i="1"/>
  <c r="D31" i="1" s="1"/>
  <c r="G30" i="1"/>
  <c r="G84" i="1" s="1"/>
  <c r="F30" i="1"/>
  <c r="D30" i="1" s="1"/>
  <c r="G29" i="1"/>
  <c r="E29" i="1" s="1"/>
  <c r="F29" i="1"/>
  <c r="D29" i="1" s="1"/>
  <c r="G28" i="1"/>
  <c r="E28" i="1" s="1"/>
  <c r="F28" i="1"/>
  <c r="F82" i="1" s="1"/>
  <c r="G27" i="1"/>
  <c r="F27" i="1"/>
  <c r="D27" i="1" s="1"/>
  <c r="G26" i="1"/>
  <c r="E26" i="1" s="1"/>
  <c r="F26" i="1"/>
  <c r="D26" i="1" s="1"/>
  <c r="G25" i="1"/>
  <c r="E25" i="1" s="1"/>
  <c r="F25" i="1"/>
  <c r="F79" i="1" s="1"/>
  <c r="G24" i="1"/>
  <c r="AD24" i="1" s="1"/>
  <c r="F24" i="1"/>
  <c r="AC24" i="1" s="1"/>
  <c r="G23" i="1"/>
  <c r="AD23" i="1" s="1"/>
  <c r="F23" i="1"/>
  <c r="D23" i="1" s="1"/>
  <c r="G22" i="1"/>
  <c r="AD22" i="1" s="1"/>
  <c r="F22" i="1"/>
  <c r="AC22" i="1" s="1"/>
  <c r="G21" i="1"/>
  <c r="AD21" i="1" s="1"/>
  <c r="F21" i="1"/>
  <c r="AC21" i="1" s="1"/>
  <c r="G20" i="1"/>
  <c r="E20" i="1" s="1"/>
  <c r="F20" i="1"/>
  <c r="AC20" i="1" s="1"/>
  <c r="AD8" i="1"/>
  <c r="AC8" i="1"/>
  <c r="AC9" i="1"/>
  <c r="AD9" i="1"/>
  <c r="AC10" i="1"/>
  <c r="AD10" i="1"/>
  <c r="AC11" i="1"/>
  <c r="AD11" i="1"/>
  <c r="AC12" i="1"/>
  <c r="AD12" i="1"/>
  <c r="AC13" i="1"/>
  <c r="AD13" i="1"/>
  <c r="AC14" i="1"/>
  <c r="AD14" i="1"/>
  <c r="AC15" i="1"/>
  <c r="AD15" i="1"/>
  <c r="AC16" i="1"/>
  <c r="AD16" i="1"/>
  <c r="X17" i="5"/>
  <c r="X55" i="5" s="1"/>
  <c r="W17" i="5"/>
  <c r="W55" i="5" s="1"/>
  <c r="V17" i="5"/>
  <c r="V55" i="5" s="1"/>
  <c r="U17" i="5"/>
  <c r="U55" i="5" s="1"/>
  <c r="T17" i="5"/>
  <c r="T55" i="5" s="1"/>
  <c r="S17" i="5"/>
  <c r="S55" i="5" s="1"/>
  <c r="R17" i="5"/>
  <c r="R55" i="5" s="1"/>
  <c r="Q17" i="5"/>
  <c r="Q55" i="5" s="1"/>
  <c r="P17" i="5"/>
  <c r="P55" i="5" s="1"/>
  <c r="O17" i="5"/>
  <c r="O55" i="5" s="1"/>
  <c r="M17" i="5"/>
  <c r="M55" i="5" s="1"/>
  <c r="L17" i="5"/>
  <c r="L55" i="5" s="1"/>
  <c r="K17" i="5"/>
  <c r="K55" i="5" s="1"/>
  <c r="J17" i="5"/>
  <c r="J55" i="5" s="1"/>
  <c r="I17" i="5"/>
  <c r="I55" i="5" s="1"/>
  <c r="H17" i="5"/>
  <c r="H55" i="5" s="1"/>
  <c r="G17" i="5"/>
  <c r="G55" i="5" s="1"/>
  <c r="F17" i="5"/>
  <c r="F55" i="5" s="1"/>
  <c r="E17" i="5"/>
  <c r="E55" i="5" s="1"/>
  <c r="D17" i="5"/>
  <c r="D55" i="5" s="1"/>
  <c r="Q58" i="5"/>
  <c r="S58" i="5"/>
  <c r="T58" i="5"/>
  <c r="W58" i="5"/>
  <c r="X58" i="5"/>
  <c r="P58" i="5"/>
  <c r="F58" i="5"/>
  <c r="H58" i="5"/>
  <c r="J58" i="5"/>
  <c r="L58" i="5"/>
  <c r="W58" i="2"/>
  <c r="U58" i="2"/>
  <c r="S58" i="2"/>
  <c r="Q58" i="2"/>
  <c r="O58" i="2"/>
  <c r="X57" i="3"/>
  <c r="V57" i="3"/>
  <c r="T57" i="3"/>
  <c r="R57" i="3"/>
  <c r="L17" i="1"/>
  <c r="L56" i="1" s="1"/>
  <c r="Q17" i="1"/>
  <c r="Q56" i="1" s="1"/>
  <c r="O57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H18" i="3"/>
  <c r="H55" i="3" s="1"/>
  <c r="J18" i="3"/>
  <c r="J55" i="3" s="1"/>
  <c r="L18" i="3"/>
  <c r="L55" i="3" s="1"/>
  <c r="F18" i="3"/>
  <c r="F55" i="3" s="1"/>
  <c r="I18" i="3"/>
  <c r="I55" i="3" s="1"/>
  <c r="K18" i="3"/>
  <c r="M18" i="3"/>
  <c r="M55" i="3" s="1"/>
  <c r="G18" i="3"/>
  <c r="G55" i="3" s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K62" i="1"/>
  <c r="J62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I74" i="1"/>
  <c r="H74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J17" i="1"/>
  <c r="J56" i="1" s="1"/>
  <c r="O17" i="1"/>
  <c r="O56" i="1" s="1"/>
  <c r="H17" i="1"/>
  <c r="H56" i="1" s="1"/>
  <c r="K17" i="1"/>
  <c r="K56" i="1" s="1"/>
  <c r="M17" i="1"/>
  <c r="M56" i="1" s="1"/>
  <c r="P17" i="1"/>
  <c r="P56" i="1" s="1"/>
  <c r="R17" i="1"/>
  <c r="R56" i="1" s="1"/>
  <c r="I17" i="1"/>
  <c r="I56" i="1" s="1"/>
  <c r="I62" i="1"/>
  <c r="H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H18" i="2"/>
  <c r="H55" i="2" s="1"/>
  <c r="L18" i="2"/>
  <c r="L55" i="2" s="1"/>
  <c r="O18" i="3"/>
  <c r="O55" i="3" s="1"/>
  <c r="T17" i="1"/>
  <c r="T56" i="1" s="1"/>
  <c r="I18" i="2"/>
  <c r="I55" i="2" s="1"/>
  <c r="M18" i="2"/>
  <c r="M55" i="2" s="1"/>
  <c r="G62" i="1"/>
  <c r="F62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AE21" i="1"/>
  <c r="AF21" i="1"/>
  <c r="AG21" i="1"/>
  <c r="AH21" i="1"/>
  <c r="AE22" i="1"/>
  <c r="AF22" i="1"/>
  <c r="AG22" i="1"/>
  <c r="AH22" i="1"/>
  <c r="AE23" i="1"/>
  <c r="AF23" i="1"/>
  <c r="AG23" i="1"/>
  <c r="AH23" i="1"/>
  <c r="AE24" i="1"/>
  <c r="AF24" i="1"/>
  <c r="AG24" i="1"/>
  <c r="AH24" i="1"/>
  <c r="AE25" i="1"/>
  <c r="AF25" i="1"/>
  <c r="AG25" i="1"/>
  <c r="AH25" i="1"/>
  <c r="AE26" i="1"/>
  <c r="AF26" i="1"/>
  <c r="AG26" i="1"/>
  <c r="AH26" i="1"/>
  <c r="AE27" i="1"/>
  <c r="AF27" i="1"/>
  <c r="AG27" i="1"/>
  <c r="AH27" i="1"/>
  <c r="AE28" i="1"/>
  <c r="AF28" i="1"/>
  <c r="AG28" i="1"/>
  <c r="AH28" i="1"/>
  <c r="AE29" i="1"/>
  <c r="AF29" i="1"/>
  <c r="AG29" i="1"/>
  <c r="AH29" i="1"/>
  <c r="AE30" i="1"/>
  <c r="AF30" i="1"/>
  <c r="AG30" i="1"/>
  <c r="AH30" i="1"/>
  <c r="AE31" i="1"/>
  <c r="AF31" i="1"/>
  <c r="AG31" i="1"/>
  <c r="AH31" i="1"/>
  <c r="AE32" i="1"/>
  <c r="AF32" i="1"/>
  <c r="AG32" i="1"/>
  <c r="AH32" i="1"/>
  <c r="AE33" i="1"/>
  <c r="AF33" i="1"/>
  <c r="AG33" i="1"/>
  <c r="AH33" i="1"/>
  <c r="AE34" i="1"/>
  <c r="AF34" i="1"/>
  <c r="AG34" i="1"/>
  <c r="AH34" i="1"/>
  <c r="AE35" i="1"/>
  <c r="AF35" i="1"/>
  <c r="AG35" i="1"/>
  <c r="AH35" i="1"/>
  <c r="AE36" i="1"/>
  <c r="AF36" i="1"/>
  <c r="AG36" i="1"/>
  <c r="AH36" i="1"/>
  <c r="AE37" i="1"/>
  <c r="AF37" i="1"/>
  <c r="AG37" i="1"/>
  <c r="AH37" i="1"/>
  <c r="AE38" i="1"/>
  <c r="AF38" i="1"/>
  <c r="AG38" i="1"/>
  <c r="AH38" i="1"/>
  <c r="AE39" i="1"/>
  <c r="AF39" i="1"/>
  <c r="AG39" i="1"/>
  <c r="AH39" i="1"/>
  <c r="AE40" i="1"/>
  <c r="AF40" i="1"/>
  <c r="AG40" i="1"/>
  <c r="AH40" i="1"/>
  <c r="AE41" i="1"/>
  <c r="AF41" i="1"/>
  <c r="AG41" i="1"/>
  <c r="AH41" i="1"/>
  <c r="AE42" i="1"/>
  <c r="AF42" i="1"/>
  <c r="AG42" i="1"/>
  <c r="AH42" i="1"/>
  <c r="AE43" i="1"/>
  <c r="AF43" i="1"/>
  <c r="AG43" i="1"/>
  <c r="AH43" i="1"/>
  <c r="AE44" i="1"/>
  <c r="AF44" i="1"/>
  <c r="AG44" i="1"/>
  <c r="AH44" i="1"/>
  <c r="AE45" i="1"/>
  <c r="AF45" i="1"/>
  <c r="AG45" i="1"/>
  <c r="AH45" i="1"/>
  <c r="AE46" i="1"/>
  <c r="AF46" i="1"/>
  <c r="AG46" i="1"/>
  <c r="AH46" i="1"/>
  <c r="AE47" i="1"/>
  <c r="AF47" i="1"/>
  <c r="AG47" i="1"/>
  <c r="AH47" i="1"/>
  <c r="AE48" i="1"/>
  <c r="AF48" i="1"/>
  <c r="AG48" i="1"/>
  <c r="AH48" i="1"/>
  <c r="AE49" i="1"/>
  <c r="AF49" i="1"/>
  <c r="AG49" i="1"/>
  <c r="AH49" i="1"/>
  <c r="AH20" i="1"/>
  <c r="AG20" i="1"/>
  <c r="AF20" i="1"/>
  <c r="AE20" i="1"/>
  <c r="AA9" i="1"/>
  <c r="AB9" i="1"/>
  <c r="AE9" i="1"/>
  <c r="AF9" i="1"/>
  <c r="AG9" i="1"/>
  <c r="AH9" i="1"/>
  <c r="AA10" i="1"/>
  <c r="AB10" i="1"/>
  <c r="AE10" i="1"/>
  <c r="AF10" i="1"/>
  <c r="AG10" i="1"/>
  <c r="AH10" i="1"/>
  <c r="AA11" i="1"/>
  <c r="AB11" i="1"/>
  <c r="AE11" i="1"/>
  <c r="AF11" i="1"/>
  <c r="AG11" i="1"/>
  <c r="AH11" i="1"/>
  <c r="AA12" i="1"/>
  <c r="AB12" i="1"/>
  <c r="AE12" i="1"/>
  <c r="AF12" i="1"/>
  <c r="AG12" i="1"/>
  <c r="AH12" i="1"/>
  <c r="AA13" i="1"/>
  <c r="AB13" i="1"/>
  <c r="AE13" i="1"/>
  <c r="AF13" i="1"/>
  <c r="AG13" i="1"/>
  <c r="AH13" i="1"/>
  <c r="AA14" i="1"/>
  <c r="AB14" i="1"/>
  <c r="AE14" i="1"/>
  <c r="AF14" i="1"/>
  <c r="AG14" i="1"/>
  <c r="AH14" i="1"/>
  <c r="AA15" i="1"/>
  <c r="AB15" i="1"/>
  <c r="AE15" i="1"/>
  <c r="AF15" i="1"/>
  <c r="AG15" i="1"/>
  <c r="AH15" i="1"/>
  <c r="AA16" i="1"/>
  <c r="AB16" i="1"/>
  <c r="AE16" i="1"/>
  <c r="AF16" i="1"/>
  <c r="AG16" i="1"/>
  <c r="AH16" i="1"/>
  <c r="AH8" i="1"/>
  <c r="AG8" i="1"/>
  <c r="AF8" i="1"/>
  <c r="AE8" i="1"/>
  <c r="AB8" i="1"/>
  <c r="AA8" i="1"/>
  <c r="X59" i="1"/>
  <c r="W59" i="1"/>
  <c r="V59" i="1"/>
  <c r="U59" i="1"/>
  <c r="T59" i="1"/>
  <c r="S59" i="1"/>
  <c r="R59" i="1"/>
  <c r="Q59" i="1"/>
  <c r="P59" i="1"/>
  <c r="O59" i="1"/>
  <c r="X58" i="1"/>
  <c r="W58" i="1"/>
  <c r="V58" i="1"/>
  <c r="U58" i="1"/>
  <c r="T58" i="1"/>
  <c r="S58" i="1"/>
  <c r="R58" i="1"/>
  <c r="Q58" i="1"/>
  <c r="P58" i="1"/>
  <c r="O58" i="1"/>
  <c r="X57" i="1"/>
  <c r="W57" i="1"/>
  <c r="V57" i="1"/>
  <c r="U57" i="1"/>
  <c r="T57" i="1"/>
  <c r="S57" i="1"/>
  <c r="R57" i="1"/>
  <c r="Q57" i="1"/>
  <c r="P57" i="1"/>
  <c r="X17" i="1"/>
  <c r="X56" i="1" s="1"/>
  <c r="V17" i="1"/>
  <c r="V56" i="1" s="1"/>
  <c r="H57" i="1"/>
  <c r="I57" i="1"/>
  <c r="J57" i="1"/>
  <c r="K57" i="1"/>
  <c r="L57" i="1"/>
  <c r="M57" i="1"/>
  <c r="H58" i="1"/>
  <c r="I58" i="1"/>
  <c r="J58" i="1"/>
  <c r="K58" i="1"/>
  <c r="L58" i="1"/>
  <c r="M58" i="1"/>
  <c r="H59" i="1"/>
  <c r="I59" i="1"/>
  <c r="J59" i="1"/>
  <c r="K59" i="1"/>
  <c r="L59" i="1"/>
  <c r="M59" i="1"/>
  <c r="X58" i="2"/>
  <c r="V58" i="2"/>
  <c r="T58" i="2"/>
  <c r="R58" i="2"/>
  <c r="P58" i="2"/>
  <c r="X57" i="2"/>
  <c r="W57" i="2"/>
  <c r="V57" i="2"/>
  <c r="U57" i="2"/>
  <c r="T57" i="2"/>
  <c r="S57" i="2"/>
  <c r="R57" i="2"/>
  <c r="Q57" i="2"/>
  <c r="P57" i="2"/>
  <c r="O57" i="2"/>
  <c r="X56" i="2"/>
  <c r="W56" i="2"/>
  <c r="V56" i="2"/>
  <c r="U56" i="2"/>
  <c r="T56" i="2"/>
  <c r="S56" i="2"/>
  <c r="R56" i="2"/>
  <c r="Q56" i="2"/>
  <c r="P56" i="2"/>
  <c r="O56" i="2"/>
  <c r="X18" i="2"/>
  <c r="X55" i="2" s="1"/>
  <c r="V18" i="2"/>
  <c r="V55" i="2" s="1"/>
  <c r="T18" i="2"/>
  <c r="T55" i="2" s="1"/>
  <c r="R18" i="2"/>
  <c r="R55" i="2" s="1"/>
  <c r="P18" i="2"/>
  <c r="P55" i="2" s="1"/>
  <c r="E18" i="2"/>
  <c r="E55" i="2" s="1"/>
  <c r="F18" i="2"/>
  <c r="F55" i="2" s="1"/>
  <c r="G18" i="2"/>
  <c r="G55" i="2" s="1"/>
  <c r="J18" i="2"/>
  <c r="J55" i="2" s="1"/>
  <c r="K18" i="2"/>
  <c r="K55" i="2" s="1"/>
  <c r="E56" i="2"/>
  <c r="F56" i="2"/>
  <c r="G56" i="2"/>
  <c r="H56" i="2"/>
  <c r="I56" i="2"/>
  <c r="J56" i="2"/>
  <c r="K56" i="2"/>
  <c r="L56" i="2"/>
  <c r="M56" i="2"/>
  <c r="E57" i="2"/>
  <c r="F57" i="2"/>
  <c r="G57" i="2"/>
  <c r="H57" i="2"/>
  <c r="I57" i="2"/>
  <c r="J57" i="2"/>
  <c r="K57" i="2"/>
  <c r="L57" i="2"/>
  <c r="M57" i="2"/>
  <c r="E58" i="2"/>
  <c r="F58" i="2"/>
  <c r="G58" i="2"/>
  <c r="H58" i="2"/>
  <c r="I58" i="2"/>
  <c r="J58" i="2"/>
  <c r="K58" i="2"/>
  <c r="L58" i="2"/>
  <c r="M58" i="2"/>
  <c r="D58" i="2"/>
  <c r="D57" i="2"/>
  <c r="D56" i="2"/>
  <c r="D18" i="2"/>
  <c r="D55" i="2" s="1"/>
  <c r="X58" i="3"/>
  <c r="W58" i="3"/>
  <c r="V58" i="3"/>
  <c r="U58" i="3"/>
  <c r="T58" i="3"/>
  <c r="S58" i="3"/>
  <c r="R58" i="3"/>
  <c r="Q58" i="3"/>
  <c r="P58" i="3"/>
  <c r="O58" i="3"/>
  <c r="W57" i="3"/>
  <c r="U57" i="3"/>
  <c r="S57" i="3"/>
  <c r="Q57" i="3"/>
  <c r="O57" i="3"/>
  <c r="X56" i="3"/>
  <c r="W56" i="3"/>
  <c r="V56" i="3"/>
  <c r="U56" i="3"/>
  <c r="T56" i="3"/>
  <c r="S56" i="3"/>
  <c r="R56" i="3"/>
  <c r="Q56" i="3"/>
  <c r="P56" i="3"/>
  <c r="O56" i="3"/>
  <c r="W18" i="3"/>
  <c r="W55" i="3" s="1"/>
  <c r="U18" i="3"/>
  <c r="U55" i="3" s="1"/>
  <c r="S18" i="3"/>
  <c r="S55" i="3" s="1"/>
  <c r="Q18" i="3"/>
  <c r="Q55" i="3" s="1"/>
  <c r="E18" i="3"/>
  <c r="E55" i="3" s="1"/>
  <c r="E56" i="3"/>
  <c r="F56" i="3"/>
  <c r="G56" i="3"/>
  <c r="H56" i="3"/>
  <c r="I56" i="3"/>
  <c r="J56" i="3"/>
  <c r="K56" i="3"/>
  <c r="L56" i="3"/>
  <c r="M56" i="3"/>
  <c r="E57" i="3"/>
  <c r="F57" i="3"/>
  <c r="G57" i="3"/>
  <c r="H57" i="3"/>
  <c r="I57" i="3"/>
  <c r="J57" i="3"/>
  <c r="K57" i="3"/>
  <c r="L57" i="3"/>
  <c r="M57" i="3"/>
  <c r="E58" i="3"/>
  <c r="F58" i="3"/>
  <c r="G58" i="3"/>
  <c r="H58" i="3"/>
  <c r="I58" i="3"/>
  <c r="J58" i="3"/>
  <c r="K58" i="3"/>
  <c r="L58" i="3"/>
  <c r="M58" i="3"/>
  <c r="D58" i="3"/>
  <c r="D57" i="3"/>
  <c r="D56" i="3"/>
  <c r="D18" i="3"/>
  <c r="D55" i="3" s="1"/>
  <c r="V58" i="5"/>
  <c r="V57" i="5"/>
  <c r="U58" i="5"/>
  <c r="R58" i="5"/>
  <c r="O58" i="5"/>
  <c r="X57" i="5"/>
  <c r="W57" i="5"/>
  <c r="U57" i="5"/>
  <c r="T57" i="5"/>
  <c r="S57" i="5"/>
  <c r="R57" i="5"/>
  <c r="Q57" i="5"/>
  <c r="P57" i="5"/>
  <c r="O57" i="5"/>
  <c r="X56" i="5"/>
  <c r="W56" i="5"/>
  <c r="V56" i="5"/>
  <c r="U56" i="5"/>
  <c r="T56" i="5"/>
  <c r="S56" i="5"/>
  <c r="R56" i="5"/>
  <c r="Q56" i="5"/>
  <c r="P56" i="5"/>
  <c r="O56" i="5"/>
  <c r="E56" i="5"/>
  <c r="F56" i="5"/>
  <c r="G56" i="5"/>
  <c r="H56" i="5"/>
  <c r="I56" i="5"/>
  <c r="J56" i="5"/>
  <c r="K56" i="5"/>
  <c r="L56" i="5"/>
  <c r="M56" i="5"/>
  <c r="E57" i="5"/>
  <c r="F57" i="5"/>
  <c r="G57" i="5"/>
  <c r="H57" i="5"/>
  <c r="I57" i="5"/>
  <c r="J57" i="5"/>
  <c r="K57" i="5"/>
  <c r="L57" i="5"/>
  <c r="M57" i="5"/>
  <c r="E58" i="5"/>
  <c r="G58" i="5"/>
  <c r="I58" i="5"/>
  <c r="K58" i="5"/>
  <c r="M58" i="5"/>
  <c r="D57" i="5"/>
  <c r="D56" i="5"/>
  <c r="R18" i="3"/>
  <c r="R55" i="3" s="1"/>
  <c r="T18" i="3"/>
  <c r="T55" i="3" s="1"/>
  <c r="V18" i="3"/>
  <c r="V55" i="3" s="1"/>
  <c r="X18" i="3"/>
  <c r="X55" i="3" s="1"/>
  <c r="P57" i="3"/>
  <c r="O18" i="2"/>
  <c r="O55" i="2" s="1"/>
  <c r="Q18" i="2"/>
  <c r="Q55" i="2" s="1"/>
  <c r="S18" i="2"/>
  <c r="S55" i="2" s="1"/>
  <c r="U18" i="2"/>
  <c r="U55" i="2" s="1"/>
  <c r="W18" i="2"/>
  <c r="W55" i="2" s="1"/>
  <c r="D58" i="5"/>
  <c r="W17" i="1"/>
  <c r="W56" i="1" s="1"/>
  <c r="U17" i="1"/>
  <c r="U56" i="1" s="1"/>
  <c r="S17" i="1"/>
  <c r="S56" i="1" s="1"/>
  <c r="P18" i="3"/>
  <c r="P55" i="3" s="1"/>
  <c r="F102" i="1"/>
  <c r="E36" i="1" l="1"/>
  <c r="E90" i="1" s="1"/>
  <c r="E45" i="1"/>
  <c r="E99" i="1" s="1"/>
  <c r="E49" i="1"/>
  <c r="AB49" i="1" s="1"/>
  <c r="G99" i="1"/>
  <c r="G87" i="1"/>
  <c r="AD25" i="1"/>
  <c r="AD33" i="1"/>
  <c r="G91" i="1"/>
  <c r="AC44" i="1"/>
  <c r="AC49" i="1"/>
  <c r="F95" i="1"/>
  <c r="K71" i="1"/>
  <c r="G102" i="1"/>
  <c r="AD49" i="1"/>
  <c r="G101" i="1"/>
  <c r="AD43" i="1"/>
  <c r="G93" i="1"/>
  <c r="E39" i="1"/>
  <c r="E93" i="1" s="1"/>
  <c r="D44" i="1"/>
  <c r="D98" i="1" s="1"/>
  <c r="AC41" i="1"/>
  <c r="D36" i="1"/>
  <c r="D90" i="1" s="1"/>
  <c r="D49" i="1"/>
  <c r="AA49" i="1" s="1"/>
  <c r="AC45" i="1"/>
  <c r="F99" i="1"/>
  <c r="AC48" i="1"/>
  <c r="AC33" i="1"/>
  <c r="AC25" i="1"/>
  <c r="F84" i="1"/>
  <c r="AC30" i="1"/>
  <c r="E48" i="1"/>
  <c r="E102" i="1" s="1"/>
  <c r="AD36" i="1"/>
  <c r="E32" i="1"/>
  <c r="AB32" i="1" s="1"/>
  <c r="AD32" i="1"/>
  <c r="AD37" i="1"/>
  <c r="G79" i="1"/>
  <c r="AH17" i="1"/>
  <c r="E40" i="1"/>
  <c r="E94" i="1" s="1"/>
  <c r="G74" i="1"/>
  <c r="G92" i="1"/>
  <c r="AD31" i="1"/>
  <c r="AD30" i="1"/>
  <c r="G80" i="1"/>
  <c r="E22" i="1"/>
  <c r="E76" i="1" s="1"/>
  <c r="G76" i="1"/>
  <c r="AD26" i="1"/>
  <c r="AD38" i="1"/>
  <c r="G100" i="1"/>
  <c r="AD34" i="1"/>
  <c r="F94" i="1"/>
  <c r="F83" i="1"/>
  <c r="D25" i="1"/>
  <c r="AA25" i="1" s="1"/>
  <c r="D40" i="1"/>
  <c r="AA40" i="1" s="1"/>
  <c r="AC29" i="1"/>
  <c r="D33" i="1"/>
  <c r="AA33" i="1" s="1"/>
  <c r="AA27" i="1"/>
  <c r="D81" i="1"/>
  <c r="AC23" i="1"/>
  <c r="F75" i="1"/>
  <c r="F81" i="1"/>
  <c r="AC27" i="1"/>
  <c r="F77" i="1"/>
  <c r="D38" i="1"/>
  <c r="D92" i="1" s="1"/>
  <c r="F96" i="1"/>
  <c r="AD20" i="1"/>
  <c r="F74" i="1"/>
  <c r="G96" i="1"/>
  <c r="G17" i="1"/>
  <c r="G56" i="1" s="1"/>
  <c r="G88" i="1"/>
  <c r="AD46" i="1"/>
  <c r="K55" i="3"/>
  <c r="D20" i="1"/>
  <c r="E23" i="1"/>
  <c r="E31" i="1"/>
  <c r="E85" i="1" s="1"/>
  <c r="F92" i="1"/>
  <c r="AC42" i="1"/>
  <c r="G77" i="1"/>
  <c r="D32" i="1"/>
  <c r="AA32" i="1" s="1"/>
  <c r="G75" i="1"/>
  <c r="E24" i="1"/>
  <c r="E78" i="1" s="1"/>
  <c r="F59" i="1"/>
  <c r="AC32" i="1"/>
  <c r="AD28" i="1"/>
  <c r="F97" i="1"/>
  <c r="E21" i="1"/>
  <c r="AB21" i="1" s="1"/>
  <c r="AC43" i="1"/>
  <c r="G82" i="1"/>
  <c r="AA23" i="1"/>
  <c r="D77" i="1"/>
  <c r="D99" i="1"/>
  <c r="AA45" i="1"/>
  <c r="D96" i="1"/>
  <c r="AA42" i="1"/>
  <c r="AA34" i="1"/>
  <c r="H71" i="1"/>
  <c r="G97" i="1"/>
  <c r="AC34" i="1"/>
  <c r="AE17" i="1"/>
  <c r="G95" i="1"/>
  <c r="E44" i="1"/>
  <c r="AB44" i="1" s="1"/>
  <c r="F88" i="1"/>
  <c r="F93" i="1"/>
  <c r="F76" i="1"/>
  <c r="AD40" i="1"/>
  <c r="E27" i="1"/>
  <c r="E81" i="1" s="1"/>
  <c r="F91" i="1"/>
  <c r="D83" i="1"/>
  <c r="AA29" i="1"/>
  <c r="AB41" i="1"/>
  <c r="E95" i="1"/>
  <c r="D102" i="1"/>
  <c r="AA48" i="1"/>
  <c r="F78" i="1"/>
  <c r="G81" i="1"/>
  <c r="F90" i="1"/>
  <c r="E47" i="1"/>
  <c r="E101" i="1" s="1"/>
  <c r="E35" i="1"/>
  <c r="E89" i="1" s="1"/>
  <c r="F101" i="1"/>
  <c r="D22" i="1"/>
  <c r="D76" i="1" s="1"/>
  <c r="AD41" i="1"/>
  <c r="AD35" i="1"/>
  <c r="AD27" i="1"/>
  <c r="D39" i="1"/>
  <c r="AC47" i="1"/>
  <c r="AF17" i="1"/>
  <c r="D24" i="1"/>
  <c r="E30" i="1"/>
  <c r="E84" i="1" s="1"/>
  <c r="AC31" i="1"/>
  <c r="G58" i="1"/>
  <c r="G57" i="1"/>
  <c r="F85" i="1"/>
  <c r="E87" i="1"/>
  <c r="F58" i="1"/>
  <c r="AA47" i="1"/>
  <c r="D101" i="1"/>
  <c r="AA31" i="1"/>
  <c r="D85" i="1"/>
  <c r="E82" i="1"/>
  <c r="AB28" i="1"/>
  <c r="AB20" i="1"/>
  <c r="E74" i="1"/>
  <c r="AB25" i="1"/>
  <c r="E79" i="1"/>
  <c r="AA37" i="1"/>
  <c r="D91" i="1"/>
  <c r="D80" i="1"/>
  <c r="AA26" i="1"/>
  <c r="E91" i="1"/>
  <c r="AB37" i="1"/>
  <c r="D97" i="1"/>
  <c r="AA43" i="1"/>
  <c r="E80" i="1"/>
  <c r="AB26" i="1"/>
  <c r="AB29" i="1"/>
  <c r="E83" i="1"/>
  <c r="AB43" i="1"/>
  <c r="E97" i="1"/>
  <c r="AA46" i="1"/>
  <c r="D100" i="1"/>
  <c r="AA30" i="1"/>
  <c r="D84" i="1"/>
  <c r="AB38" i="1"/>
  <c r="E92" i="1"/>
  <c r="E100" i="1"/>
  <c r="AB46" i="1"/>
  <c r="E88" i="1"/>
  <c r="AA35" i="1"/>
  <c r="AC28" i="1"/>
  <c r="E42" i="1"/>
  <c r="AD44" i="1"/>
  <c r="AA41" i="1"/>
  <c r="D21" i="1"/>
  <c r="AG17" i="1"/>
  <c r="F57" i="1"/>
  <c r="I71" i="1"/>
  <c r="F80" i="1"/>
  <c r="AC35" i="1"/>
  <c r="AC46" i="1"/>
  <c r="G83" i="1"/>
  <c r="F89" i="1"/>
  <c r="F100" i="1"/>
  <c r="G59" i="1"/>
  <c r="AD29" i="1"/>
  <c r="F17" i="1"/>
  <c r="D28" i="1"/>
  <c r="AC37" i="1"/>
  <c r="G78" i="1"/>
  <c r="AC26" i="1"/>
  <c r="AB36" i="1" l="1"/>
  <c r="E103" i="1"/>
  <c r="AB45" i="1"/>
  <c r="AB39" i="1"/>
  <c r="AB22" i="1"/>
  <c r="AA20" i="1"/>
  <c r="D17" i="1"/>
  <c r="AA17" i="1" s="1"/>
  <c r="D103" i="1"/>
  <c r="AA44" i="1"/>
  <c r="D59" i="1"/>
  <c r="AA36" i="1"/>
  <c r="E86" i="1"/>
  <c r="AB40" i="1"/>
  <c r="AB48" i="1"/>
  <c r="D79" i="1"/>
  <c r="D94" i="1"/>
  <c r="G71" i="1"/>
  <c r="AB30" i="1"/>
  <c r="D87" i="1"/>
  <c r="AB24" i="1"/>
  <c r="AB31" i="1"/>
  <c r="D74" i="1"/>
  <c r="AD17" i="1"/>
  <c r="E77" i="1"/>
  <c r="AB23" i="1"/>
  <c r="D58" i="1"/>
  <c r="AA38" i="1"/>
  <c r="D86" i="1"/>
  <c r="AA22" i="1"/>
  <c r="E75" i="1"/>
  <c r="E98" i="1"/>
  <c r="E58" i="1"/>
  <c r="AB27" i="1"/>
  <c r="E17" i="1"/>
  <c r="AB17" i="1" s="1"/>
  <c r="E57" i="1"/>
  <c r="AB47" i="1"/>
  <c r="AA24" i="1"/>
  <c r="D78" i="1"/>
  <c r="AA39" i="1"/>
  <c r="D93" i="1"/>
  <c r="AB35" i="1"/>
  <c r="F56" i="1"/>
  <c r="AC17" i="1"/>
  <c r="F71" i="1"/>
  <c r="D57" i="1"/>
  <c r="AA21" i="1"/>
  <c r="D75" i="1"/>
  <c r="D82" i="1"/>
  <c r="AA28" i="1"/>
  <c r="E96" i="1"/>
  <c r="E59" i="1"/>
  <c r="AB42" i="1"/>
  <c r="D56" i="1" l="1"/>
  <c r="D71" i="1"/>
  <c r="E56" i="1"/>
  <c r="E71" i="1"/>
</calcChain>
</file>

<file path=xl/sharedStrings.xml><?xml version="1.0" encoding="utf-8"?>
<sst xmlns="http://schemas.openxmlformats.org/spreadsheetml/2006/main" count="282" uniqueCount="145">
  <si>
    <t>その他の刑法犯</t>
  </si>
  <si>
    <t>うち）詐欺</t>
  </si>
  <si>
    <t>うち）横領</t>
  </si>
  <si>
    <t>うち）偽造</t>
  </si>
  <si>
    <t>うち）公務</t>
  </si>
  <si>
    <t>うち）入管法</t>
  </si>
  <si>
    <t>うち）暴行</t>
  </si>
  <si>
    <t>うち）傷害</t>
  </si>
  <si>
    <t>うち）脅迫</t>
  </si>
  <si>
    <t>うち）恐喝</t>
  </si>
  <si>
    <t>うち）侵入盗</t>
  </si>
  <si>
    <t>うち）通貨偽造</t>
  </si>
  <si>
    <t>うち）文書偽造</t>
  </si>
  <si>
    <t>刑　　　　　　　法　　　　　　　犯</t>
    <rPh sb="0" eb="1">
      <t>ケイ</t>
    </rPh>
    <rPh sb="8" eb="9">
      <t>ホウ</t>
    </rPh>
    <rPh sb="16" eb="17">
      <t>ハン</t>
    </rPh>
    <phoneticPr fontId="2"/>
  </si>
  <si>
    <t>特　　　　　別　　　　　法　　　　　犯</t>
    <rPh sb="0" eb="1">
      <t>トク</t>
    </rPh>
    <rPh sb="6" eb="7">
      <t>ベツ</t>
    </rPh>
    <rPh sb="12" eb="13">
      <t>ホウ</t>
    </rPh>
    <rPh sb="18" eb="19">
      <t>ハン</t>
    </rPh>
    <phoneticPr fontId="2"/>
  </si>
  <si>
    <t>うち）住居侵入</t>
    <rPh sb="3" eb="5">
      <t>ジュウキョ</t>
    </rPh>
    <rPh sb="5" eb="7">
      <t>シンニュウ</t>
    </rPh>
    <phoneticPr fontId="2"/>
  </si>
  <si>
    <t>うち）器物損壊</t>
    <rPh sb="5" eb="7">
      <t>ソンカイ</t>
    </rPh>
    <phoneticPr fontId="2"/>
  </si>
  <si>
    <t>年 次 ・ 国 籍</t>
    <phoneticPr fontId="2"/>
  </si>
  <si>
    <t>件数</t>
    <phoneticPr fontId="2"/>
  </si>
  <si>
    <t>人員</t>
    <phoneticPr fontId="2"/>
  </si>
  <si>
    <t>うち）
売春防止法</t>
    <rPh sb="6" eb="9">
      <t>ボウシホウ</t>
    </rPh>
    <phoneticPr fontId="2"/>
  </si>
  <si>
    <t>うち）
麻薬等取締法</t>
    <rPh sb="7" eb="10">
      <t>トリシマリホウ</t>
    </rPh>
    <phoneticPr fontId="2"/>
  </si>
  <si>
    <t>特別法犯</t>
    <rPh sb="0" eb="3">
      <t>トクベツホウ</t>
    </rPh>
    <rPh sb="3" eb="4">
      <t>ハン</t>
    </rPh>
    <phoneticPr fontId="2"/>
  </si>
  <si>
    <t>うち）
あへん法</t>
    <rPh sb="7" eb="8">
      <t>ホウ</t>
    </rPh>
    <phoneticPr fontId="2"/>
  </si>
  <si>
    <t>うち）
大麻取締法</t>
    <rPh sb="6" eb="9">
      <t>トリシマリホウ</t>
    </rPh>
    <phoneticPr fontId="2"/>
  </si>
  <si>
    <t>うち）
外国人登録法</t>
    <rPh sb="7" eb="9">
      <t>トウロク</t>
    </rPh>
    <rPh sb="9" eb="10">
      <t>ホウ</t>
    </rPh>
    <phoneticPr fontId="2"/>
  </si>
  <si>
    <t>計</t>
    <phoneticPr fontId="2"/>
  </si>
  <si>
    <t>凶悪犯</t>
    <phoneticPr fontId="2"/>
  </si>
  <si>
    <t>年次・国籍</t>
    <phoneticPr fontId="2"/>
  </si>
  <si>
    <t>韓国・朝鮮</t>
    <rPh sb="0" eb="2">
      <t>カンコク</t>
    </rPh>
    <rPh sb="3" eb="5">
      <t>チョウセン</t>
    </rPh>
    <phoneticPr fontId="2"/>
  </si>
  <si>
    <t>中国</t>
    <rPh sb="0" eb="2">
      <t>チュウゴク</t>
    </rPh>
    <phoneticPr fontId="2"/>
  </si>
  <si>
    <t>その他</t>
    <rPh sb="2" eb="3">
      <t>タ</t>
    </rPh>
    <phoneticPr fontId="2"/>
  </si>
  <si>
    <t>ヨーロッパ州の国</t>
    <rPh sb="5" eb="6">
      <t>シュウ</t>
    </rPh>
    <rPh sb="7" eb="8">
      <t>クニ</t>
    </rPh>
    <phoneticPr fontId="2"/>
  </si>
  <si>
    <t>南北アメリカ州の国</t>
    <rPh sb="0" eb="2">
      <t>ナンボク</t>
    </rPh>
    <rPh sb="6" eb="7">
      <t>シュウ</t>
    </rPh>
    <rPh sb="8" eb="9">
      <t>クニ</t>
    </rPh>
    <phoneticPr fontId="2"/>
  </si>
  <si>
    <t>アメリカ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</si>
  <si>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</si>
  <si>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</si>
  <si>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</si>
  <si>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</si>
  <si>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アメリカ</t>
  </si>
  <si>
    <t>イラン</t>
  </si>
  <si>
    <t>インド</t>
  </si>
  <si>
    <t>インドネシア</t>
  </si>
  <si>
    <t>スリランカ</t>
  </si>
  <si>
    <t>タイ</t>
  </si>
  <si>
    <t>パキスタン</t>
  </si>
  <si>
    <t>バングラディシュ</t>
  </si>
  <si>
    <t>フィリピン</t>
  </si>
  <si>
    <t>ベトナム</t>
  </si>
  <si>
    <t>マレーシア</t>
  </si>
  <si>
    <t>イギリス</t>
  </si>
  <si>
    <t>イタリア</t>
  </si>
  <si>
    <t>ロシア</t>
  </si>
  <si>
    <t>ドイツ</t>
  </si>
  <si>
    <t>フランス</t>
  </si>
  <si>
    <t>カナダ</t>
  </si>
  <si>
    <t>ブラジル</t>
  </si>
  <si>
    <t>その他</t>
  </si>
  <si>
    <t>総数</t>
    <phoneticPr fontId="2"/>
  </si>
  <si>
    <t>刑法犯</t>
    <rPh sb="0" eb="1">
      <t>ケイ</t>
    </rPh>
    <rPh sb="1" eb="2">
      <t>ホウ</t>
    </rPh>
    <rPh sb="2" eb="3">
      <t>ハン</t>
    </rPh>
    <phoneticPr fontId="2"/>
  </si>
  <si>
    <t>殺人</t>
    <phoneticPr fontId="2"/>
  </si>
  <si>
    <t>強盗</t>
    <phoneticPr fontId="2"/>
  </si>
  <si>
    <t>放火</t>
    <phoneticPr fontId="2"/>
  </si>
  <si>
    <t>粗暴犯</t>
    <phoneticPr fontId="2"/>
  </si>
  <si>
    <t>うち)有価証券偽造</t>
    <phoneticPr fontId="2"/>
  </si>
  <si>
    <t>知能犯</t>
    <phoneticPr fontId="2"/>
  </si>
  <si>
    <t>窃盗犯</t>
    <phoneticPr fontId="2"/>
  </si>
  <si>
    <t>執行妨害</t>
    <rPh sb="0" eb="2">
      <t>シッコウ</t>
    </rPh>
    <rPh sb="2" eb="4">
      <t>ボウガイ</t>
    </rPh>
    <phoneticPr fontId="2"/>
  </si>
  <si>
    <t>年次・国籍</t>
    <phoneticPr fontId="2"/>
  </si>
  <si>
    <t>風俗犯</t>
    <phoneticPr fontId="2"/>
  </si>
  <si>
    <t>計</t>
    <phoneticPr fontId="2"/>
  </si>
  <si>
    <t>うち）
風営適正化法</t>
    <phoneticPr fontId="2"/>
  </si>
  <si>
    <t>うち）
銃刀法</t>
    <phoneticPr fontId="2"/>
  </si>
  <si>
    <t>件数</t>
    <phoneticPr fontId="2"/>
  </si>
  <si>
    <t>人員</t>
    <phoneticPr fontId="2"/>
  </si>
  <si>
    <t>アジア州の国</t>
    <phoneticPr fontId="2"/>
  </si>
  <si>
    <t>犯罪の検挙件数及び検挙人員</t>
    <phoneticPr fontId="2"/>
  </si>
  <si>
    <t>犯罪の検挙件数及び検挙人員（つづき）</t>
    <phoneticPr fontId="2"/>
  </si>
  <si>
    <t>犯罪の検挙件数及び検挙人員（つづき）</t>
    <phoneticPr fontId="9"/>
  </si>
  <si>
    <t>縦計確認</t>
    <rPh sb="0" eb="1">
      <t>タテ</t>
    </rPh>
    <rPh sb="1" eb="2">
      <t>ケイ</t>
    </rPh>
    <rPh sb="2" eb="4">
      <t>カクニン</t>
    </rPh>
    <phoneticPr fontId="2"/>
  </si>
  <si>
    <t>計</t>
    <rPh sb="0" eb="1">
      <t>ケイ</t>
    </rPh>
    <phoneticPr fontId="2"/>
  </si>
  <si>
    <t>アジア</t>
    <phoneticPr fontId="2"/>
  </si>
  <si>
    <t>ヨーロッパ</t>
    <phoneticPr fontId="2"/>
  </si>
  <si>
    <t>南北アメリカ</t>
    <rPh sb="0" eb="2">
      <t>ナンボク</t>
    </rPh>
    <phoneticPr fontId="2"/>
  </si>
  <si>
    <t>横計確認</t>
    <rPh sb="0" eb="1">
      <t>ヨコ</t>
    </rPh>
    <rPh sb="1" eb="2">
      <t>ケイ</t>
    </rPh>
    <rPh sb="2" eb="4">
      <t>カクニン</t>
    </rPh>
    <phoneticPr fontId="2"/>
  </si>
  <si>
    <t>アジア計</t>
    <rPh sb="3" eb="4">
      <t>ケイ</t>
    </rPh>
    <phoneticPr fontId="2"/>
  </si>
  <si>
    <t>韓国・朝鮮</t>
  </si>
  <si>
    <t>中国</t>
  </si>
  <si>
    <t>ヨーロッパ計</t>
    <rPh sb="5" eb="6">
      <t>ケイ</t>
    </rPh>
    <phoneticPr fontId="2"/>
  </si>
  <si>
    <t>アフリカ</t>
    <phoneticPr fontId="2"/>
  </si>
  <si>
    <t>オセアニア</t>
    <phoneticPr fontId="2"/>
  </si>
  <si>
    <t>無国籍</t>
    <rPh sb="0" eb="3">
      <t>ムコクセキ</t>
    </rPh>
    <phoneticPr fontId="2"/>
  </si>
  <si>
    <t>国籍不明</t>
    <rPh sb="0" eb="2">
      <t>コクセキ</t>
    </rPh>
    <rPh sb="2" eb="4">
      <t>フメイ</t>
    </rPh>
    <phoneticPr fontId="2"/>
  </si>
  <si>
    <t>うち）占有</t>
    <rPh sb="3" eb="5">
      <t>センユウ</t>
    </rPh>
    <phoneticPr fontId="2"/>
  </si>
  <si>
    <t>離脱物横領</t>
    <rPh sb="0" eb="2">
      <t>リダツ</t>
    </rPh>
    <rPh sb="2" eb="3">
      <t>ブツ</t>
    </rPh>
    <rPh sb="3" eb="5">
      <t>オウリョウ</t>
    </rPh>
    <phoneticPr fontId="2"/>
  </si>
  <si>
    <t>４ 「風営適正化法」とは風俗営業等の規制及び業務の適正化等に関する法律を、「銃刀法」とは銃砲</t>
    <rPh sb="3" eb="5">
      <t>フウエイ</t>
    </rPh>
    <rPh sb="5" eb="8">
      <t>テキセイカ</t>
    </rPh>
    <rPh sb="8" eb="9">
      <t>ホウ</t>
    </rPh>
    <rPh sb="12" eb="14">
      <t>フウゾク</t>
    </rPh>
    <rPh sb="14" eb="16">
      <t>エイギョウ</t>
    </rPh>
    <rPh sb="16" eb="17">
      <t>トウ</t>
    </rPh>
    <rPh sb="18" eb="20">
      <t>キセイ</t>
    </rPh>
    <rPh sb="20" eb="21">
      <t>オヨ</t>
    </rPh>
    <rPh sb="22" eb="24">
      <t>ギョウム</t>
    </rPh>
    <rPh sb="25" eb="28">
      <t>テキセイカ</t>
    </rPh>
    <rPh sb="28" eb="29">
      <t>トウ</t>
    </rPh>
    <rPh sb="30" eb="31">
      <t>カン</t>
    </rPh>
    <rPh sb="33" eb="35">
      <t>ホウリツ</t>
    </rPh>
    <rPh sb="38" eb="41">
      <t>ジュウトウホウ</t>
    </rPh>
    <rPh sb="44" eb="46">
      <t>ジュウホウ</t>
    </rPh>
    <phoneticPr fontId="9"/>
  </si>
  <si>
    <t>　 刀剣類所持等取締法、「麻薬等取締法」とは麻薬及び向精神薬取締法をいう。</t>
    <rPh sb="2" eb="5">
      <t>トウケンルイ</t>
    </rPh>
    <rPh sb="5" eb="7">
      <t>ショジ</t>
    </rPh>
    <rPh sb="7" eb="8">
      <t>トウ</t>
    </rPh>
    <rPh sb="8" eb="11">
      <t>トリシマリホウ</t>
    </rPh>
    <rPh sb="13" eb="15">
      <t>マヤク</t>
    </rPh>
    <rPh sb="15" eb="16">
      <t>トウ</t>
    </rPh>
    <rPh sb="16" eb="19">
      <t>トリシマリホウ</t>
    </rPh>
    <rPh sb="22" eb="24">
      <t>マヤク</t>
    </rPh>
    <rPh sb="24" eb="25">
      <t>オヨ</t>
    </rPh>
    <rPh sb="26" eb="30">
      <t>コウセイシンヤク</t>
    </rPh>
    <rPh sb="30" eb="33">
      <t>トリシマリホウ</t>
    </rPh>
    <phoneticPr fontId="9"/>
  </si>
  <si>
    <t>確認用</t>
    <rPh sb="0" eb="2">
      <t>カクニン</t>
    </rPh>
    <rPh sb="2" eb="3">
      <t>ヨウ</t>
    </rPh>
    <phoneticPr fontId="2"/>
  </si>
  <si>
    <t>総数</t>
    <rPh sb="0" eb="2">
      <t>ソウスウ</t>
    </rPh>
    <phoneticPr fontId="2"/>
  </si>
  <si>
    <t>刑法計</t>
    <rPh sb="0" eb="2">
      <t>ケイホウ</t>
    </rPh>
    <rPh sb="2" eb="3">
      <t>ケイ</t>
    </rPh>
    <phoneticPr fontId="2"/>
  </si>
  <si>
    <t>凶悪犯</t>
    <rPh sb="0" eb="3">
      <t>キョウアクハン</t>
    </rPh>
    <phoneticPr fontId="2"/>
  </si>
  <si>
    <t>風俗犯</t>
    <rPh sb="0" eb="3">
      <t>フウゾクハン</t>
    </rPh>
    <phoneticPr fontId="2"/>
  </si>
  <si>
    <t>件数</t>
  </si>
  <si>
    <t>人員</t>
  </si>
  <si>
    <t>件数</t>
    <rPh sb="0" eb="2">
      <t>ケンスウ</t>
    </rPh>
    <phoneticPr fontId="2"/>
  </si>
  <si>
    <t>人員</t>
    <rPh sb="0" eb="2">
      <t>ジンイン</t>
    </rPh>
    <phoneticPr fontId="2"/>
  </si>
  <si>
    <t>バングラデシュ</t>
    <phoneticPr fontId="2"/>
  </si>
  <si>
    <t>外国人542</t>
    <rPh sb="0" eb="3">
      <t>ガイコクジン</t>
    </rPh>
    <phoneticPr fontId="2"/>
  </si>
  <si>
    <t>外国人543</t>
    <rPh sb="0" eb="3">
      <t>ガイコクジン</t>
    </rPh>
    <phoneticPr fontId="2"/>
  </si>
  <si>
    <t>外国人544</t>
    <rPh sb="0" eb="3">
      <t>ガイコクジン</t>
    </rPh>
    <phoneticPr fontId="2"/>
  </si>
  <si>
    <t>外国人545</t>
    <rPh sb="0" eb="3">
      <t>ガイコクジン</t>
    </rPh>
    <phoneticPr fontId="2"/>
  </si>
  <si>
    <t>H26</t>
  </si>
  <si>
    <t>H27</t>
  </si>
  <si>
    <t>H28</t>
  </si>
  <si>
    <t>H29</t>
  </si>
  <si>
    <t xml:space="preserve">　　２　 交通業過及び交通法令違反を除く。     </t>
    <rPh sb="9" eb="10">
      <t>オヨ</t>
    </rPh>
    <rPh sb="15" eb="17">
      <t>イハン</t>
    </rPh>
    <rPh sb="18" eb="19">
      <t>ノゾ</t>
    </rPh>
    <phoneticPr fontId="2"/>
  </si>
  <si>
    <t>うち）
覚醒剤取締法</t>
    <rPh sb="4" eb="6">
      <t>カクセイ</t>
    </rPh>
    <rPh sb="7" eb="10">
      <t>トリシマリホウ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</si>
  <si>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</si>
  <si>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</si>
  <si>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</si>
  <si>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</si>
  <si>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</si>
  <si>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</si>
  <si>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</si>
  <si>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131　罪種別　国籍別　来日外国人による</t>
    <phoneticPr fontId="2"/>
  </si>
  <si>
    <t>外国人540</t>
    <rPh sb="0" eb="3">
      <t>ガイコクジン</t>
    </rPh>
    <phoneticPr fontId="2"/>
  </si>
  <si>
    <t>外国人541</t>
    <rPh sb="0" eb="3">
      <t>ガイコクジン</t>
    </rPh>
    <phoneticPr fontId="2"/>
  </si>
  <si>
    <t>　注１　「来日外国人」の意義については，129表の脚注１参照</t>
    <rPh sb="5" eb="7">
      <t>ライニチ</t>
    </rPh>
    <rPh sb="7" eb="10">
      <t>ガイコクジン</t>
    </rPh>
    <rPh sb="12" eb="14">
      <t>イギ</t>
    </rPh>
    <rPh sb="23" eb="24">
      <t>ヒョウ</t>
    </rPh>
    <rPh sb="25" eb="27">
      <t>キャクチュウ</t>
    </rPh>
    <rPh sb="28" eb="30">
      <t>サンショウ</t>
    </rPh>
    <phoneticPr fontId="2"/>
  </si>
  <si>
    <t>外国人546</t>
    <rPh sb="0" eb="3">
      <t>ガイコクジン</t>
    </rPh>
    <phoneticPr fontId="9"/>
  </si>
  <si>
    <t>外国人547</t>
    <rPh sb="0" eb="3">
      <t>ガイコクジン</t>
    </rPh>
    <phoneticPr fontId="9"/>
  </si>
  <si>
    <t>131　罪種別　国籍別　来日外国人による</t>
    <phoneticPr fontId="9"/>
  </si>
  <si>
    <t>2021年</t>
    <rPh sb="4" eb="5">
      <t>ネン</t>
    </rPh>
    <phoneticPr fontId="2"/>
  </si>
  <si>
    <t>2022年</t>
    <rPh sb="4" eb="5">
      <t>ネン</t>
    </rPh>
    <phoneticPr fontId="2"/>
  </si>
  <si>
    <t>不同意性交等</t>
    <rPh sb="3" eb="5">
      <t>セイコウ</t>
    </rPh>
    <rPh sb="5" eb="6">
      <t>ナド</t>
    </rPh>
    <phoneticPr fontId="2"/>
  </si>
  <si>
    <t>2023年</t>
    <rPh sb="4" eb="5">
      <t>ネン</t>
    </rPh>
    <phoneticPr fontId="2"/>
  </si>
  <si>
    <t>H30</t>
  </si>
  <si>
    <t>R1</t>
    <phoneticPr fontId="2"/>
  </si>
  <si>
    <t>R2</t>
  </si>
  <si>
    <t>R3</t>
  </si>
  <si>
    <t>R4</t>
  </si>
  <si>
    <t>R5</t>
  </si>
  <si>
    <t>　　３　「中国」には、台湾、香港等を含む。</t>
    <rPh sb="14" eb="17">
      <t>ホンコントウ</t>
    </rPh>
    <phoneticPr fontId="2"/>
  </si>
  <si>
    <t>うち）賭博</t>
    <phoneticPr fontId="2"/>
  </si>
  <si>
    <t>うち）不同意
わいせつ</t>
    <phoneticPr fontId="2"/>
  </si>
  <si>
    <t>うち）公然わいせつ・物</t>
    <rPh sb="10" eb="11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</si>
</sst>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11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Terminal"/>
      <family val="3"/>
      <charset val="255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Fill="1"/>
    <xf numFmtId="0" fontId="5" fillId="0" borderId="0" xfId="0" applyFont="1" applyFill="1" applyAlignment="1" applyProtection="1"/>
    <xf numFmtId="0" fontId="5" fillId="0" borderId="0" xfId="0" quotePrefix="1" applyFont="1" applyFill="1" applyAlignment="1" applyProtection="1"/>
    <xf numFmtId="0" fontId="5" fillId="0" borderId="0" xfId="0" quotePrefix="1" applyFont="1" applyFill="1" applyBorder="1" applyAlignment="1" applyProtection="1">
      <alignment horizontal="right"/>
    </xf>
    <xf numFmtId="0" fontId="5" fillId="0" borderId="0" xfId="0" applyFont="1" applyFill="1"/>
    <xf numFmtId="0" fontId="0" fillId="0" borderId="6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7" xfId="0" applyFill="1" applyBorder="1" applyAlignment="1" applyProtection="1">
      <alignment horizontal="distributed" vertical="center" justifyLastLine="1"/>
    </xf>
    <xf numFmtId="0" fontId="0" fillId="0" borderId="8" xfId="0" applyFill="1" applyBorder="1" applyAlignment="1" applyProtection="1">
      <alignment horizontal="distributed" vertical="center" justifyLastLine="1"/>
    </xf>
    <xf numFmtId="0" fontId="0" fillId="0" borderId="1" xfId="0" applyFill="1" applyBorder="1"/>
    <xf numFmtId="38" fontId="0" fillId="0" borderId="0" xfId="0" applyNumberFormat="1" applyFill="1" applyBorder="1"/>
    <xf numFmtId="38" fontId="0" fillId="0" borderId="0" xfId="0" applyNumberFormat="1" applyFill="1" applyBorder="1" applyAlignment="1" applyProtection="1">
      <alignment vertical="center"/>
    </xf>
    <xf numFmtId="38" fontId="0" fillId="0" borderId="1" xfId="0" applyNumberFormat="1" applyFill="1" applyBorder="1"/>
    <xf numFmtId="38" fontId="7" fillId="0" borderId="0" xfId="0" applyNumberFormat="1" applyFont="1" applyFill="1" applyBorder="1"/>
    <xf numFmtId="38" fontId="7" fillId="0" borderId="1" xfId="0" applyNumberFormat="1" applyFont="1" applyFill="1" applyBorder="1"/>
    <xf numFmtId="0" fontId="7" fillId="0" borderId="0" xfId="0" applyFont="1" applyFill="1"/>
    <xf numFmtId="38" fontId="0" fillId="0" borderId="3" xfId="0" quotePrefix="1" applyNumberFormat="1" applyFill="1" applyBorder="1" applyAlignment="1" applyProtection="1">
      <alignment horizontal="left"/>
    </xf>
    <xf numFmtId="0" fontId="0" fillId="0" borderId="3" xfId="0" applyFill="1" applyBorder="1"/>
    <xf numFmtId="0" fontId="0" fillId="0" borderId="0" xfId="0" applyFill="1" applyBorder="1" applyAlignment="1">
      <alignment horizontal="distributed"/>
    </xf>
    <xf numFmtId="0" fontId="0" fillId="0" borderId="3" xfId="0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distributed"/>
    </xf>
    <xf numFmtId="0" fontId="0" fillId="0" borderId="0" xfId="0" applyFill="1" applyBorder="1" applyAlignment="1" applyProtection="1">
      <alignment horizontal="distributed"/>
    </xf>
    <xf numFmtId="0" fontId="0" fillId="0" borderId="1" xfId="0" applyFill="1" applyBorder="1" applyAlignment="1">
      <alignment horizontal="center" vertical="center" textRotation="255"/>
    </xf>
    <xf numFmtId="0" fontId="7" fillId="0" borderId="1" xfId="0" applyFont="1" applyFill="1" applyBorder="1" applyAlignment="1"/>
    <xf numFmtId="0" fontId="6" fillId="0" borderId="0" xfId="0" applyFont="1" applyFill="1" applyBorder="1" applyAlignment="1" applyProtection="1">
      <alignment horizontal="distributed"/>
    </xf>
    <xf numFmtId="0" fontId="0" fillId="0" borderId="9" xfId="0" applyFill="1" applyBorder="1"/>
    <xf numFmtId="0" fontId="4" fillId="0" borderId="0" xfId="0" applyFont="1" applyFill="1"/>
    <xf numFmtId="176" fontId="0" fillId="0" borderId="0" xfId="0" applyNumberFormat="1" applyFill="1"/>
    <xf numFmtId="0" fontId="6" fillId="0" borderId="0" xfId="0" applyFont="1" applyFill="1"/>
    <xf numFmtId="0" fontId="7" fillId="0" borderId="0" xfId="0" applyFont="1" applyFill="1" applyBorder="1"/>
    <xf numFmtId="0" fontId="7" fillId="0" borderId="6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quotePrefix="1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horizontal="distributed" vertical="center" justifyLastLine="1"/>
    </xf>
    <xf numFmtId="0" fontId="8" fillId="0" borderId="0" xfId="0" applyFont="1" applyFill="1" applyBorder="1" applyAlignment="1" applyProtection="1">
      <alignment horizontal="distributed" vertical="center" justifyLastLine="1"/>
    </xf>
    <xf numFmtId="0" fontId="8" fillId="0" borderId="10" xfId="0" applyFont="1" applyFill="1" applyBorder="1" applyAlignment="1" applyProtection="1">
      <alignment horizontal="distributed" vertical="center" justifyLastLine="1"/>
    </xf>
    <xf numFmtId="38" fontId="6" fillId="0" borderId="0" xfId="0" applyNumberFormat="1" applyFont="1" applyFill="1" applyBorder="1"/>
    <xf numFmtId="38" fontId="6" fillId="0" borderId="1" xfId="0" applyNumberFormat="1" applyFont="1" applyFill="1" applyBorder="1"/>
    <xf numFmtId="0" fontId="7" fillId="0" borderId="3" xfId="0" applyFont="1" applyFill="1" applyBorder="1"/>
    <xf numFmtId="0" fontId="7" fillId="0" borderId="1" xfId="0" applyFont="1" applyFill="1" applyBorder="1"/>
    <xf numFmtId="0" fontId="6" fillId="0" borderId="0" xfId="0" applyFont="1" applyFill="1" applyBorder="1" applyAlignment="1">
      <alignment horizontal="distributed"/>
    </xf>
    <xf numFmtId="0" fontId="6" fillId="0" borderId="3" xfId="0" applyFont="1" applyFill="1" applyBorder="1" applyAlignment="1" applyProtection="1">
      <alignment horizontal="distributed" vertical="center"/>
    </xf>
    <xf numFmtId="0" fontId="6" fillId="0" borderId="1" xfId="0" applyFont="1" applyFill="1" applyBorder="1" applyAlignment="1">
      <alignment horizontal="distributed"/>
    </xf>
    <xf numFmtId="0" fontId="6" fillId="0" borderId="1" xfId="0" applyFont="1" applyFill="1" applyBorder="1" applyAlignment="1"/>
    <xf numFmtId="0" fontId="0" fillId="0" borderId="9" xfId="0" applyFill="1" applyBorder="1" applyAlignment="1" applyProtection="1"/>
    <xf numFmtId="0" fontId="6" fillId="0" borderId="0" xfId="0" applyFont="1" applyFill="1" applyBorder="1"/>
    <xf numFmtId="0" fontId="4" fillId="0" borderId="0" xfId="0" applyFont="1" applyFill="1" applyBorder="1"/>
    <xf numFmtId="176" fontId="4" fillId="0" borderId="0" xfId="0" applyNumberFormat="1" applyFont="1" applyFill="1"/>
    <xf numFmtId="0" fontId="3" fillId="0" borderId="0" xfId="0" applyFont="1" applyFill="1"/>
    <xf numFmtId="0" fontId="6" fillId="0" borderId="6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1" xfId="0" applyFont="1" applyFill="1" applyBorder="1" applyAlignment="1" applyProtection="1">
      <alignment vertical="center" justifyLastLine="1"/>
    </xf>
    <xf numFmtId="0" fontId="6" fillId="0" borderId="12" xfId="0" applyFont="1" applyFill="1" applyBorder="1" applyAlignment="1" applyProtection="1">
      <alignment vertical="center" justifyLastLine="1"/>
    </xf>
    <xf numFmtId="0" fontId="6" fillId="0" borderId="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 justifyLastLine="1"/>
    </xf>
    <xf numFmtId="0" fontId="6" fillId="0" borderId="3" xfId="0" applyFont="1" applyFill="1" applyBorder="1" applyAlignment="1" applyProtection="1">
      <alignment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distributed" vertical="center" justifyLastLine="1"/>
    </xf>
    <xf numFmtId="0" fontId="4" fillId="0" borderId="9" xfId="0" applyFont="1" applyFill="1" applyBorder="1"/>
    <xf numFmtId="0" fontId="5" fillId="0" borderId="0" xfId="0" applyFont="1" applyFill="1" applyAlignment="1"/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10" xfId="0" applyFill="1" applyBorder="1" applyAlignment="1">
      <alignment vertical="center"/>
    </xf>
    <xf numFmtId="0" fontId="7" fillId="0" borderId="0" xfId="0" applyFont="1" applyFill="1" applyAlignment="1">
      <alignment horizontal="right"/>
    </xf>
    <xf numFmtId="0" fontId="0" fillId="0" borderId="10" xfId="0" applyFill="1" applyBorder="1" applyAlignment="1" applyProtection="1">
      <alignment horizontal="distributed" vertical="center" justifyLastLine="1"/>
    </xf>
    <xf numFmtId="0" fontId="0" fillId="0" borderId="13" xfId="0" applyFill="1" applyBorder="1" applyAlignment="1" applyProtection="1">
      <alignment horizontal="distributed" vertical="center" justifyLastLine="1"/>
    </xf>
    <xf numFmtId="38" fontId="0" fillId="0" borderId="0" xfId="0" applyNumberFormat="1" applyFill="1"/>
    <xf numFmtId="38" fontId="7" fillId="0" borderId="0" xfId="0" applyNumberFormat="1" applyFont="1" applyFill="1"/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left"/>
    </xf>
    <xf numFmtId="0" fontId="10" fillId="0" borderId="0" xfId="0" applyFont="1" applyFill="1"/>
    <xf numFmtId="0" fontId="0" fillId="0" borderId="0" xfId="0" applyFill="1" applyAlignment="1">
      <alignment horizontal="right"/>
    </xf>
    <xf numFmtId="38" fontId="0" fillId="0" borderId="1" xfId="0" applyNumberFormat="1" applyFill="1" applyBorder="1" applyAlignment="1" applyProtection="1">
      <alignment vertical="center"/>
    </xf>
    <xf numFmtId="38" fontId="0" fillId="0" borderId="0" xfId="0" applyNumberFormat="1" applyFill="1" applyAlignment="1" applyProtection="1">
      <alignment vertical="center"/>
    </xf>
    <xf numFmtId="38" fontId="7" fillId="0" borderId="1" xfId="0" applyNumberFormat="1" applyFont="1" applyFill="1" applyBorder="1" applyAlignment="1" applyProtection="1">
      <alignment vertical="center"/>
    </xf>
    <xf numFmtId="38" fontId="7" fillId="0" borderId="0" xfId="0" applyNumberFormat="1" applyFont="1" applyFill="1" applyBorder="1" applyAlignment="1" applyProtection="1">
      <alignment vertical="center"/>
    </xf>
    <xf numFmtId="38" fontId="0" fillId="0" borderId="1" xfId="0" applyNumberFormat="1" applyFill="1" applyBorder="1" applyAlignment="1">
      <alignment vertical="center"/>
    </xf>
    <xf numFmtId="38" fontId="0" fillId="0" borderId="0" xfId="0" applyNumberForma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38" fontId="7" fillId="0" borderId="1" xfId="0" applyNumberFormat="1" applyFont="1" applyFill="1" applyBorder="1" applyAlignment="1" applyProtection="1">
      <alignment vertical="center"/>
      <protection locked="0"/>
    </xf>
    <xf numFmtId="38" fontId="7" fillId="0" borderId="3" xfId="0" applyNumberFormat="1" applyFont="1" applyFill="1" applyBorder="1" applyAlignment="1" applyProtection="1">
      <alignment vertical="center"/>
      <protection locked="0"/>
    </xf>
    <xf numFmtId="38" fontId="7" fillId="0" borderId="2" xfId="0" applyNumberFormat="1" applyFont="1" applyFill="1" applyBorder="1" applyAlignment="1" applyProtection="1">
      <alignment vertical="center"/>
      <protection locked="0"/>
    </xf>
    <xf numFmtId="38" fontId="7" fillId="0" borderId="0" xfId="0" applyNumberFormat="1" applyFont="1" applyFill="1" applyBorder="1" applyAlignment="1" applyProtection="1">
      <alignment vertical="center"/>
      <protection locked="0"/>
    </xf>
    <xf numFmtId="38" fontId="0" fillId="0" borderId="1" xfId="0" applyNumberFormat="1" applyFill="1" applyBorder="1" applyAlignment="1" applyProtection="1">
      <alignment vertical="center"/>
      <protection locked="0"/>
    </xf>
    <xf numFmtId="38" fontId="0" fillId="0" borderId="2" xfId="0" applyNumberFormat="1" applyFill="1" applyBorder="1" applyAlignment="1" applyProtection="1">
      <alignment vertical="center"/>
      <protection locked="0"/>
    </xf>
    <xf numFmtId="38" fontId="0" fillId="0" borderId="0" xfId="0" applyNumberFormat="1" applyFill="1" applyBorder="1" applyAlignment="1" applyProtection="1">
      <alignment vertical="center"/>
      <protection locked="0"/>
    </xf>
    <xf numFmtId="38" fontId="0" fillId="0" borderId="0" xfId="0" applyNumberFormat="1" applyFill="1" applyAlignment="1" applyProtection="1">
      <alignment vertical="center"/>
      <protection locked="0"/>
    </xf>
    <xf numFmtId="38" fontId="0" fillId="0" borderId="3" xfId="0" applyNumberFormat="1" applyFill="1" applyBorder="1" applyAlignment="1" applyProtection="1">
      <alignment vertical="center"/>
      <protection locked="0"/>
    </xf>
    <xf numFmtId="38" fontId="7" fillId="0" borderId="0" xfId="0" applyNumberFormat="1" applyFont="1" applyFill="1" applyAlignment="1" applyProtection="1">
      <alignment vertical="center"/>
      <protection locked="0"/>
    </xf>
    <xf numFmtId="38" fontId="7" fillId="0" borderId="5" xfId="0" applyNumberFormat="1" applyFont="1" applyFill="1" applyBorder="1" applyAlignment="1" applyProtection="1">
      <alignment vertical="center"/>
    </xf>
    <xf numFmtId="38" fontId="7" fillId="0" borderId="4" xfId="0" applyNumberFormat="1" applyFont="1" applyFill="1" applyBorder="1" applyAlignment="1" applyProtection="1">
      <alignment vertical="center"/>
      <protection locked="0"/>
    </xf>
    <xf numFmtId="38" fontId="7" fillId="0" borderId="5" xfId="0" applyNumberFormat="1" applyFont="1" applyFill="1" applyBorder="1" applyAlignment="1" applyProtection="1">
      <alignment vertical="center"/>
      <protection locked="0"/>
    </xf>
    <xf numFmtId="38" fontId="7" fillId="0" borderId="6" xfId="0" applyNumberFormat="1" applyFont="1" applyFill="1" applyBorder="1" applyAlignment="1" applyProtection="1">
      <alignment vertical="center"/>
      <protection locked="0"/>
    </xf>
    <xf numFmtId="38" fontId="6" fillId="0" borderId="1" xfId="0" applyNumberFormat="1" applyFont="1" applyFill="1" applyBorder="1" applyAlignment="1" applyProtection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38" fontId="6" fillId="0" borderId="0" xfId="0" applyNumberFormat="1" applyFont="1" applyFill="1" applyAlignment="1" applyProtection="1">
      <alignment vertical="center"/>
    </xf>
    <xf numFmtId="38" fontId="0" fillId="0" borderId="2" xfId="0" applyNumberFormat="1" applyFont="1" applyFill="1" applyBorder="1" applyAlignment="1" applyProtection="1">
      <alignment vertical="center"/>
      <protection locked="0"/>
    </xf>
    <xf numFmtId="38" fontId="6" fillId="0" borderId="1" xfId="0" applyNumberFormat="1" applyFont="1" applyFill="1" applyBorder="1" applyAlignment="1" applyProtection="1">
      <alignment horizontal="right" vertical="center"/>
    </xf>
    <xf numFmtId="38" fontId="6" fillId="0" borderId="1" xfId="1" applyNumberFormat="1" applyFont="1" applyFill="1" applyBorder="1" applyAlignment="1" applyProtection="1">
      <alignment vertical="center"/>
    </xf>
    <xf numFmtId="38" fontId="6" fillId="0" borderId="0" xfId="1" applyNumberFormat="1" applyFont="1" applyFill="1" applyBorder="1" applyAlignment="1" applyProtection="1">
      <alignment vertical="center"/>
    </xf>
    <xf numFmtId="38" fontId="6" fillId="0" borderId="0" xfId="1" applyNumberFormat="1" applyFont="1" applyFill="1" applyAlignment="1" applyProtection="1">
      <alignment vertical="center"/>
    </xf>
    <xf numFmtId="38" fontId="7" fillId="0" borderId="1" xfId="1" applyNumberFormat="1" applyFont="1" applyFill="1" applyBorder="1" applyAlignment="1" applyProtection="1">
      <alignment vertical="center"/>
    </xf>
    <xf numFmtId="38" fontId="7" fillId="0" borderId="0" xfId="1" applyNumberFormat="1" applyFont="1" applyFill="1" applyBorder="1" applyAlignment="1" applyProtection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38" fontId="7" fillId="0" borderId="0" xfId="0" applyNumberFormat="1" applyFont="1" applyFill="1" applyAlignment="1">
      <alignment vertical="center"/>
    </xf>
    <xf numFmtId="38" fontId="6" fillId="0" borderId="1" xfId="1" applyNumberFormat="1" applyFont="1" applyFill="1" applyBorder="1" applyAlignment="1" applyProtection="1">
      <alignment vertical="center"/>
      <protection locked="0"/>
    </xf>
    <xf numFmtId="38" fontId="6" fillId="0" borderId="0" xfId="1" applyNumberFormat="1" applyFont="1" applyFill="1" applyBorder="1" applyAlignment="1" applyProtection="1">
      <alignment vertical="center"/>
      <protection locked="0"/>
    </xf>
    <xf numFmtId="38" fontId="6" fillId="0" borderId="0" xfId="1" applyNumberFormat="1" applyFont="1" applyFill="1" applyAlignment="1" applyProtection="1">
      <alignment vertical="center"/>
      <protection locked="0"/>
    </xf>
    <xf numFmtId="38" fontId="8" fillId="0" borderId="1" xfId="1" applyNumberFormat="1" applyFont="1" applyFill="1" applyBorder="1" applyAlignment="1" applyProtection="1">
      <alignment vertical="center"/>
      <protection locked="0"/>
    </xf>
    <xf numFmtId="38" fontId="8" fillId="0" borderId="0" xfId="1" applyNumberFormat="1" applyFont="1" applyFill="1" applyBorder="1" applyAlignment="1" applyProtection="1">
      <alignment vertical="center"/>
      <protection locked="0"/>
    </xf>
    <xf numFmtId="38" fontId="8" fillId="0" borderId="0" xfId="1" applyNumberFormat="1" applyFont="1" applyFill="1" applyAlignment="1" applyProtection="1">
      <alignment vertical="center"/>
      <protection locked="0"/>
    </xf>
    <xf numFmtId="38" fontId="7" fillId="0" borderId="1" xfId="1" applyNumberFormat="1" applyFont="1" applyFill="1" applyBorder="1" applyAlignment="1" applyProtection="1">
      <alignment vertical="center"/>
      <protection locked="0"/>
    </xf>
    <xf numFmtId="38" fontId="7" fillId="0" borderId="0" xfId="1" applyNumberFormat="1" applyFont="1" applyFill="1" applyAlignment="1" applyProtection="1">
      <alignment vertical="center"/>
      <protection locked="0"/>
    </xf>
    <xf numFmtId="38" fontId="0" fillId="0" borderId="1" xfId="1" applyNumberFormat="1" applyFont="1" applyFill="1" applyBorder="1" applyAlignment="1" applyProtection="1">
      <alignment vertical="center"/>
      <protection locked="0"/>
    </xf>
    <xf numFmtId="38" fontId="7" fillId="0" borderId="0" xfId="1" applyNumberFormat="1" applyFont="1" applyFill="1" applyBorder="1" applyAlignment="1" applyProtection="1">
      <alignment vertical="center"/>
      <protection locked="0"/>
    </xf>
    <xf numFmtId="38" fontId="7" fillId="0" borderId="2" xfId="1" applyNumberFormat="1" applyFont="1" applyFill="1" applyBorder="1" applyAlignment="1" applyProtection="1">
      <alignment vertical="center"/>
    </xf>
    <xf numFmtId="38" fontId="6" fillId="0" borderId="3" xfId="1" applyNumberFormat="1" applyFont="1" applyFill="1" applyBorder="1" applyAlignment="1" applyProtection="1">
      <alignment vertical="center"/>
    </xf>
    <xf numFmtId="38" fontId="7" fillId="0" borderId="3" xfId="0" applyNumberFormat="1" applyFont="1" applyFill="1" applyBorder="1" applyAlignment="1">
      <alignment vertical="center"/>
    </xf>
    <xf numFmtId="38" fontId="6" fillId="0" borderId="3" xfId="1" applyNumberFormat="1" applyFont="1" applyFill="1" applyBorder="1" applyAlignment="1" applyProtection="1">
      <alignment vertical="center"/>
      <protection locked="0"/>
    </xf>
    <xf numFmtId="38" fontId="6" fillId="0" borderId="2" xfId="1" applyNumberFormat="1" applyFont="1" applyFill="1" applyBorder="1" applyAlignment="1" applyProtection="1">
      <alignment vertical="center"/>
      <protection locked="0"/>
    </xf>
    <xf numFmtId="38" fontId="0" fillId="0" borderId="0" xfId="0" applyNumberFormat="1" applyFill="1" applyAlignment="1" applyProtection="1">
      <alignment horizontal="right" vertical="center"/>
    </xf>
    <xf numFmtId="38" fontId="0" fillId="0" borderId="1" xfId="0" applyNumberFormat="1" applyFill="1" applyBorder="1" applyAlignment="1" applyProtection="1">
      <alignment horizontal="right" vertical="center"/>
    </xf>
    <xf numFmtId="49" fontId="0" fillId="0" borderId="0" xfId="0" applyNumberFormat="1" applyFill="1" applyAlignment="1" applyProtection="1">
      <alignment horizontal="center"/>
    </xf>
    <xf numFmtId="49" fontId="0" fillId="0" borderId="0" xfId="0" applyNumberForma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7" fillId="0" borderId="6" xfId="0" applyFont="1" applyFill="1" applyBorder="1" applyAlignment="1" applyProtection="1">
      <alignment horizontal="distributed"/>
    </xf>
    <xf numFmtId="0" fontId="7" fillId="0" borderId="14" xfId="0" applyFont="1" applyFill="1" applyBorder="1" applyAlignment="1" applyProtection="1">
      <alignment horizontal="distributed"/>
    </xf>
    <xf numFmtId="0" fontId="7" fillId="0" borderId="1" xfId="0" applyFont="1" applyFill="1" applyBorder="1" applyAlignment="1" applyProtection="1">
      <alignment horizontal="distributed"/>
    </xf>
    <xf numFmtId="0" fontId="7" fillId="0" borderId="0" xfId="0" applyFont="1" applyFill="1" applyBorder="1" applyAlignment="1" applyProtection="1">
      <alignment horizontal="distributed"/>
    </xf>
    <xf numFmtId="0" fontId="0" fillId="0" borderId="0" xfId="0" applyFill="1" applyAlignment="1" applyProtection="1"/>
    <xf numFmtId="0" fontId="7" fillId="0" borderId="4" xfId="0" applyFont="1" applyFill="1" applyBorder="1" applyAlignment="1" applyProtection="1">
      <alignment horizontal="distributed"/>
    </xf>
    <xf numFmtId="0" fontId="7" fillId="0" borderId="3" xfId="0" applyFont="1" applyFill="1" applyBorder="1" applyAlignment="1" applyProtection="1">
      <alignment horizontal="distributed"/>
    </xf>
    <xf numFmtId="0" fontId="0" fillId="0" borderId="0" xfId="0" applyFill="1" applyAlignment="1" applyProtection="1">
      <alignment wrapText="1"/>
    </xf>
    <xf numFmtId="0" fontId="5" fillId="0" borderId="0" xfId="0" applyFont="1" applyFill="1" applyAlignment="1">
      <alignment horizontal="distributed" vertical="center"/>
    </xf>
    <xf numFmtId="0" fontId="0" fillId="0" borderId="15" xfId="0" applyFill="1" applyBorder="1" applyAlignment="1" applyProtection="1">
      <alignment horizontal="distributed" vertical="center" justifyLastLine="1"/>
    </xf>
    <xf numFmtId="0" fontId="0" fillId="0" borderId="8" xfId="0" applyFill="1" applyBorder="1" applyAlignment="1" applyProtection="1">
      <alignment horizontal="distributed" vertical="center" justifyLastLine="1"/>
    </xf>
    <xf numFmtId="0" fontId="0" fillId="0" borderId="16" xfId="0" applyFill="1" applyBorder="1" applyAlignment="1" applyProtection="1">
      <alignment horizontal="distributed" vertical="center" justifyLastLine="1"/>
    </xf>
    <xf numFmtId="0" fontId="0" fillId="0" borderId="9" xfId="0" applyFill="1" applyBorder="1" applyAlignment="1" applyProtection="1">
      <alignment horizontal="distributed" vertical="center" justifyLastLine="1"/>
    </xf>
    <xf numFmtId="0" fontId="0" fillId="0" borderId="1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7" xfId="0" applyFill="1" applyBorder="1" applyAlignment="1" applyProtection="1">
      <alignment horizontal="distributed" vertical="center" justifyLastLine="1"/>
    </xf>
    <xf numFmtId="0" fontId="0" fillId="0" borderId="10" xfId="0" applyFill="1" applyBorder="1" applyAlignment="1" applyProtection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 justifyLastLine="1"/>
    </xf>
    <xf numFmtId="0" fontId="0" fillId="0" borderId="15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distributed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18" xfId="0" applyFill="1" applyBorder="1" applyAlignment="1" applyProtection="1">
      <alignment horizontal="distributed" vertical="center" justifyLastLine="1"/>
    </xf>
    <xf numFmtId="0" fontId="0" fillId="0" borderId="20" xfId="0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0" fontId="0" fillId="0" borderId="22" xfId="0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center" vertical="center" justifyLastLine="1"/>
    </xf>
    <xf numFmtId="0" fontId="0" fillId="0" borderId="11" xfId="0" applyFill="1" applyBorder="1" applyAlignment="1" applyProtection="1">
      <alignment horizontal="center" vertical="center" justifyLastLine="1"/>
    </xf>
    <xf numFmtId="0" fontId="0" fillId="0" borderId="7" xfId="0" applyFill="1" applyBorder="1" applyAlignment="1" applyProtection="1">
      <alignment horizontal="center" vertical="center" justifyLastLine="1"/>
    </xf>
    <xf numFmtId="0" fontId="0" fillId="0" borderId="10" xfId="0" applyFill="1" applyBorder="1" applyAlignment="1" applyProtection="1">
      <alignment horizontal="center" vertical="center" justifyLastLine="1"/>
    </xf>
    <xf numFmtId="0" fontId="0" fillId="0" borderId="23" xfId="0" applyFill="1" applyBorder="1" applyAlignment="1">
      <alignment horizontal="distributed" vertical="center" justifyLastLine="1"/>
    </xf>
    <xf numFmtId="0" fontId="0" fillId="0" borderId="12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9" xfId="0" applyFill="1" applyBorder="1" applyAlignment="1">
      <alignment horizontal="distributed" justifyLastLine="1"/>
    </xf>
    <xf numFmtId="0" fontId="0" fillId="0" borderId="1" xfId="0" applyFill="1" applyBorder="1" applyAlignment="1">
      <alignment horizontal="distributed" justifyLastLine="1"/>
    </xf>
    <xf numFmtId="0" fontId="0" fillId="0" borderId="0" xfId="0" applyFill="1" applyBorder="1" applyAlignment="1">
      <alignment horizontal="distributed" justifyLastLine="1"/>
    </xf>
    <xf numFmtId="0" fontId="0" fillId="0" borderId="7" xfId="0" applyFill="1" applyBorder="1" applyAlignment="1">
      <alignment horizontal="distributed" justifyLastLine="1"/>
    </xf>
    <xf numFmtId="0" fontId="0" fillId="0" borderId="10" xfId="0" applyFill="1" applyBorder="1" applyAlignment="1">
      <alignment horizontal="distributed" justifyLastLine="1"/>
    </xf>
    <xf numFmtId="0" fontId="0" fillId="0" borderId="17" xfId="0" applyFill="1" applyBorder="1" applyAlignment="1">
      <alignment horizontal="distributed" justifyLastLine="1"/>
    </xf>
    <xf numFmtId="0" fontId="0" fillId="0" borderId="3" xfId="0" applyFill="1" applyBorder="1" applyAlignment="1">
      <alignment horizontal="distributed" justifyLastLine="1"/>
    </xf>
    <xf numFmtId="0" fontId="0" fillId="0" borderId="18" xfId="0" applyFill="1" applyBorder="1" applyAlignment="1">
      <alignment horizontal="distributed" justifyLastLine="1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 applyProtection="1">
      <alignment horizontal="center" vertical="center" justifyLastLine="1"/>
    </xf>
    <xf numFmtId="0" fontId="6" fillId="0" borderId="11" xfId="0" applyFont="1" applyFill="1" applyBorder="1" applyAlignment="1" applyProtection="1">
      <alignment horizontal="center" vertical="center" justifyLastLine="1"/>
    </xf>
    <xf numFmtId="0" fontId="6" fillId="0" borderId="1" xfId="0" applyFont="1" applyFill="1" applyBorder="1" applyAlignment="1" applyProtection="1">
      <alignment horizontal="center" vertical="center" justifyLastLine="1"/>
    </xf>
    <xf numFmtId="0" fontId="6" fillId="0" borderId="0" xfId="0" applyFont="1" applyFill="1" applyBorder="1" applyAlignment="1" applyProtection="1">
      <alignment horizontal="center" vertical="center" justifyLastLine="1"/>
    </xf>
    <xf numFmtId="0" fontId="6" fillId="0" borderId="7" xfId="0" applyFont="1" applyFill="1" applyBorder="1" applyAlignment="1" applyProtection="1">
      <alignment horizontal="center" vertical="center" justifyLastLine="1"/>
    </xf>
    <xf numFmtId="0" fontId="6" fillId="0" borderId="10" xfId="0" applyFont="1" applyFill="1" applyBorder="1" applyAlignment="1" applyProtection="1">
      <alignment horizontal="center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 justifyLastLine="1"/>
    </xf>
    <xf numFmtId="0" fontId="6" fillId="0" borderId="18" xfId="0" applyFont="1" applyFill="1" applyBorder="1" applyAlignment="1" applyProtection="1">
      <alignment horizontal="center" vertical="center" justifyLastLine="1"/>
    </xf>
    <xf numFmtId="0" fontId="8" fillId="0" borderId="20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distributed" vertical="center" justifyLastLine="1"/>
    </xf>
    <xf numFmtId="0" fontId="0" fillId="0" borderId="9" xfId="0" applyFill="1" applyBorder="1" applyAlignment="1" applyProtection="1"/>
    <xf numFmtId="0" fontId="8" fillId="0" borderId="15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distributed" vertical="center" justifyLastLine="1"/>
    </xf>
    <xf numFmtId="0" fontId="8" fillId="0" borderId="17" xfId="0" applyFont="1" applyFill="1" applyBorder="1" applyAlignment="1">
      <alignment horizontal="distributed" justifyLastLine="1"/>
    </xf>
    <xf numFmtId="0" fontId="8" fillId="0" borderId="0" xfId="0" applyFont="1" applyFill="1" applyBorder="1" applyAlignment="1">
      <alignment horizontal="distributed" justifyLastLine="1"/>
    </xf>
    <xf numFmtId="0" fontId="8" fillId="0" borderId="3" xfId="0" applyFont="1" applyFill="1" applyBorder="1" applyAlignment="1">
      <alignment horizontal="distributed" justifyLastLine="1"/>
    </xf>
    <xf numFmtId="0" fontId="8" fillId="0" borderId="10" xfId="0" applyFont="1" applyFill="1" applyBorder="1" applyAlignment="1">
      <alignment horizontal="distributed" justifyLastLine="1"/>
    </xf>
    <xf numFmtId="0" fontId="8" fillId="0" borderId="18" xfId="0" applyFont="1" applyFill="1" applyBorder="1" applyAlignment="1">
      <alignment horizontal="distributed" justifyLastLine="1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0" fillId="0" borderId="19" xfId="0" applyFont="1" applyFill="1" applyBorder="1" applyAlignment="1" applyProtection="1">
      <alignment horizontal="center" vertical="center" justifyLastLine="1"/>
    </xf>
    <xf numFmtId="0" fontId="8" fillId="0" borderId="12" xfId="0" applyFont="1" applyFill="1" applyBorder="1" applyAlignment="1" applyProtection="1">
      <alignment horizontal="center" vertical="center" justifyLastLine="1"/>
    </xf>
    <xf numFmtId="0" fontId="8" fillId="0" borderId="7" xfId="0" applyFont="1" applyFill="1" applyBorder="1" applyAlignment="1" applyProtection="1">
      <alignment horizontal="center" vertical="center" justifyLastLine="1"/>
    </xf>
    <xf numFmtId="0" fontId="8" fillId="0" borderId="18" xfId="0" applyFont="1" applyFill="1" applyBorder="1" applyAlignment="1" applyProtection="1">
      <alignment horizontal="center" vertical="center" justifyLastLine="1"/>
    </xf>
    <xf numFmtId="0" fontId="0" fillId="0" borderId="19" xfId="0" applyFont="1" applyFill="1" applyBorder="1" applyAlignment="1" applyProtection="1">
      <alignment horizontal="center" vertical="center" wrapText="1" justifyLastLine="1"/>
    </xf>
    <xf numFmtId="0" fontId="8" fillId="0" borderId="11" xfId="0" applyFont="1" applyFill="1" applyBorder="1" applyAlignment="1" applyProtection="1">
      <alignment horizontal="center" vertical="center" justifyLastLine="1"/>
    </xf>
    <xf numFmtId="0" fontId="8" fillId="0" borderId="10" xfId="0" applyFont="1" applyFill="1" applyBorder="1" applyAlignment="1" applyProtection="1">
      <alignment horizontal="center" vertical="center" justifyLastLine="1"/>
    </xf>
    <xf numFmtId="0" fontId="8" fillId="0" borderId="19" xfId="0" applyFont="1" applyFill="1" applyBorder="1" applyAlignment="1" applyProtection="1">
      <alignment horizontal="center" vertical="center" justifyLastLine="1"/>
    </xf>
    <xf numFmtId="0" fontId="8" fillId="0" borderId="1" xfId="0" applyFont="1" applyFill="1" applyBorder="1" applyAlignment="1" applyProtection="1">
      <alignment horizontal="center" vertical="center" justifyLastLine="1"/>
    </xf>
    <xf numFmtId="0" fontId="8" fillId="0" borderId="0" xfId="0" applyFont="1" applyFill="1" applyBorder="1" applyAlignment="1" applyProtection="1">
      <alignment horizontal="center" vertical="center" justifyLastLine="1"/>
    </xf>
    <xf numFmtId="0" fontId="5" fillId="0" borderId="0" xfId="0" quotePrefix="1" applyFont="1" applyFill="1" applyAlignment="1" applyProtection="1">
      <alignment horizontal="distributed" vertical="center"/>
    </xf>
    <xf numFmtId="0" fontId="6" fillId="0" borderId="9" xfId="0" applyFont="1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left"/>
    </xf>
    <xf numFmtId="0" fontId="0" fillId="0" borderId="19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1237" name="AutoShape 1">
          <a:extLst>
            <a:ext uri="{FF2B5EF4-FFF2-40B4-BE49-F238E27FC236}">
              <a16:creationId xmlns:a16="http://schemas.microsoft.com/office/drawing/2014/main" id="{65811143-DE96-447C-90B5-66943137555D}"/>
            </a:ext>
          </a:extLst>
        </xdr:cNvPr>
        <xdr:cNvSpPr>
          <a:spLocks/>
        </xdr:cNvSpPr>
      </xdr:nvSpPr>
      <xdr:spPr bwMode="auto">
        <a:xfrm>
          <a:off x="365760" y="784098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2261" name="AutoShape 1">
          <a:extLst>
            <a:ext uri="{FF2B5EF4-FFF2-40B4-BE49-F238E27FC236}">
              <a16:creationId xmlns:a16="http://schemas.microsoft.com/office/drawing/2014/main" id="{87A06EAF-2699-47BD-87E4-2079237C71D2}"/>
            </a:ext>
          </a:extLst>
        </xdr:cNvPr>
        <xdr:cNvSpPr>
          <a:spLocks/>
        </xdr:cNvSpPr>
      </xdr:nvSpPr>
      <xdr:spPr bwMode="auto">
        <a:xfrm>
          <a:off x="365760" y="799338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3284" name="AutoShape 1">
          <a:extLst>
            <a:ext uri="{FF2B5EF4-FFF2-40B4-BE49-F238E27FC236}">
              <a16:creationId xmlns:a16="http://schemas.microsoft.com/office/drawing/2014/main" id="{7938EC5C-3094-4A8A-9EF8-92C86CC3E8AB}"/>
            </a:ext>
          </a:extLst>
        </xdr:cNvPr>
        <xdr:cNvSpPr>
          <a:spLocks/>
        </xdr:cNvSpPr>
      </xdr:nvSpPr>
      <xdr:spPr bwMode="auto">
        <a:xfrm>
          <a:off x="365760" y="799338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5332" name="AutoShape 1">
          <a:extLst>
            <a:ext uri="{FF2B5EF4-FFF2-40B4-BE49-F238E27FC236}">
              <a16:creationId xmlns:a16="http://schemas.microsoft.com/office/drawing/2014/main" id="{5E546F1B-E0B4-4811-AD2F-45014B1E80C1}"/>
            </a:ext>
          </a:extLst>
        </xdr:cNvPr>
        <xdr:cNvSpPr>
          <a:spLocks/>
        </xdr:cNvSpPr>
      </xdr:nvSpPr>
      <xdr:spPr bwMode="auto">
        <a:xfrm>
          <a:off x="365760" y="784098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B1:AH103"/>
  <sheetViews>
    <sheetView tabSelected="1" view="pageBreakPreview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3" sqref="C3"/>
    </sheetView>
  </sheetViews>
  <sheetFormatPr defaultColWidth="9.109375" defaultRowHeight="12"/>
  <cols>
    <col min="1" max="2" width="2.6640625" style="1" customWidth="1"/>
    <col min="3" max="3" width="18.6640625" style="1" bestFit="1" customWidth="1"/>
    <col min="4" max="13" width="7.6640625" style="1" customWidth="1"/>
    <col min="14" max="14" width="2.44140625" style="7" customWidth="1"/>
    <col min="15" max="24" width="7.6640625" style="1" customWidth="1"/>
    <col min="25" max="25" width="3" style="1" bestFit="1" customWidth="1"/>
    <col min="26" max="26" width="18.6640625" style="7" bestFit="1" customWidth="1"/>
    <col min="27" max="93" width="9.109375" style="1"/>
    <col min="94" max="94" width="8.6640625" style="1" customWidth="1"/>
    <col min="95" max="102" width="5.6640625" style="1" customWidth="1"/>
    <col min="103" max="103" width="9.109375" style="1"/>
    <col min="104" max="107" width="6.6640625" style="1" customWidth="1"/>
    <col min="108" max="113" width="5.6640625" style="1" customWidth="1"/>
    <col min="114" max="114" width="21.6640625" style="1" customWidth="1"/>
    <col min="115" max="115" width="9.109375" style="1"/>
    <col min="116" max="116" width="21.6640625" style="1" customWidth="1"/>
    <col min="117" max="126" width="6.6640625" style="1" customWidth="1"/>
    <col min="127" max="127" width="9.109375" style="1"/>
    <col min="128" max="131" width="6.6640625" style="1" customWidth="1"/>
    <col min="132" max="132" width="7.6640625" style="1" customWidth="1"/>
    <col min="133" max="137" width="6.6640625" style="1" customWidth="1"/>
    <col min="138" max="138" width="20.6640625" style="1" customWidth="1"/>
    <col min="139" max="16384" width="9.109375" style="1"/>
  </cols>
  <sheetData>
    <row r="1" spans="2:34">
      <c r="B1" s="1" t="s">
        <v>125</v>
      </c>
      <c r="O1" s="1" t="s">
        <v>126</v>
      </c>
    </row>
    <row r="2" spans="2:34" s="5" customFormat="1" ht="14.4">
      <c r="B2" s="71"/>
      <c r="C2" s="71"/>
      <c r="D2" s="146" t="s">
        <v>124</v>
      </c>
      <c r="E2" s="146"/>
      <c r="F2" s="146"/>
      <c r="G2" s="146"/>
      <c r="H2" s="146"/>
      <c r="I2" s="146"/>
      <c r="J2" s="146"/>
      <c r="K2" s="146"/>
      <c r="L2" s="146"/>
      <c r="M2" s="71"/>
      <c r="N2" s="4"/>
      <c r="O2" s="2"/>
      <c r="P2" s="162" t="s">
        <v>76</v>
      </c>
      <c r="Q2" s="162"/>
      <c r="R2" s="162"/>
      <c r="S2" s="162"/>
      <c r="T2" s="162"/>
      <c r="U2" s="162"/>
      <c r="V2" s="162"/>
      <c r="W2" s="162"/>
      <c r="X2" s="162"/>
      <c r="Y2" s="2"/>
      <c r="Z2" s="2"/>
    </row>
    <row r="3" spans="2:34" ht="12.6" thickBot="1">
      <c r="C3" s="7"/>
      <c r="D3" s="6"/>
      <c r="E3" s="6"/>
      <c r="F3" s="6"/>
      <c r="G3" s="6"/>
      <c r="H3" s="6"/>
      <c r="I3" s="6"/>
      <c r="J3" s="6"/>
      <c r="K3" s="6"/>
      <c r="L3" s="6"/>
      <c r="M3" s="6"/>
      <c r="O3" s="6"/>
      <c r="P3" s="6"/>
      <c r="Q3" s="6"/>
      <c r="R3" s="6"/>
      <c r="S3" s="6"/>
      <c r="T3" s="6"/>
      <c r="U3" s="6"/>
      <c r="V3" s="6"/>
      <c r="W3" s="6"/>
      <c r="X3" s="6"/>
      <c r="Y3" s="7"/>
    </row>
    <row r="4" spans="2:34">
      <c r="B4" s="150" t="s">
        <v>28</v>
      </c>
      <c r="C4" s="167"/>
      <c r="D4" s="149" t="s">
        <v>58</v>
      </c>
      <c r="E4" s="155"/>
      <c r="F4" s="177" t="s">
        <v>59</v>
      </c>
      <c r="G4" s="170"/>
      <c r="H4" s="170"/>
      <c r="I4" s="170"/>
      <c r="J4" s="170"/>
      <c r="K4" s="170"/>
      <c r="L4" s="170"/>
      <c r="M4" s="170"/>
      <c r="N4" s="8"/>
      <c r="O4" s="170" t="s">
        <v>59</v>
      </c>
      <c r="P4" s="170"/>
      <c r="Q4" s="170"/>
      <c r="R4" s="170"/>
      <c r="S4" s="170"/>
      <c r="T4" s="170"/>
      <c r="U4" s="170"/>
      <c r="V4" s="170"/>
      <c r="W4" s="170"/>
      <c r="X4" s="171"/>
      <c r="Y4" s="149" t="s">
        <v>28</v>
      </c>
      <c r="Z4" s="150"/>
    </row>
    <row r="5" spans="2:34">
      <c r="B5" s="152"/>
      <c r="C5" s="168"/>
      <c r="D5" s="156"/>
      <c r="E5" s="157"/>
      <c r="F5" s="163" t="s">
        <v>26</v>
      </c>
      <c r="G5" s="178"/>
      <c r="H5" s="163" t="s">
        <v>27</v>
      </c>
      <c r="I5" s="164"/>
      <c r="J5" s="73"/>
      <c r="K5" s="73"/>
      <c r="L5" s="73"/>
      <c r="M5" s="73"/>
      <c r="N5" s="10"/>
      <c r="O5" s="73"/>
      <c r="P5" s="73"/>
      <c r="Q5" s="73"/>
      <c r="R5" s="73"/>
      <c r="S5" s="173" t="s">
        <v>63</v>
      </c>
      <c r="T5" s="174"/>
      <c r="U5" s="73"/>
      <c r="V5" s="73"/>
      <c r="W5" s="73"/>
      <c r="X5" s="73"/>
      <c r="Y5" s="151"/>
      <c r="Z5" s="152"/>
      <c r="AA5" s="74" t="s">
        <v>97</v>
      </c>
      <c r="AB5" s="19"/>
      <c r="AC5" s="19"/>
      <c r="AD5" s="19"/>
      <c r="AE5" s="19"/>
      <c r="AF5" s="19"/>
      <c r="AG5" s="19"/>
      <c r="AH5" s="19"/>
    </row>
    <row r="6" spans="2:34">
      <c r="B6" s="152"/>
      <c r="C6" s="168"/>
      <c r="D6" s="158"/>
      <c r="E6" s="159"/>
      <c r="F6" s="165"/>
      <c r="G6" s="179"/>
      <c r="H6" s="165"/>
      <c r="I6" s="166"/>
      <c r="J6" s="147" t="s">
        <v>60</v>
      </c>
      <c r="K6" s="148"/>
      <c r="L6" s="147" t="s">
        <v>61</v>
      </c>
      <c r="M6" s="172"/>
      <c r="N6" s="72"/>
      <c r="O6" s="172" t="s">
        <v>62</v>
      </c>
      <c r="P6" s="148"/>
      <c r="Q6" s="147" t="s">
        <v>133</v>
      </c>
      <c r="R6" s="148"/>
      <c r="S6" s="175"/>
      <c r="T6" s="176"/>
      <c r="U6" s="160" t="s">
        <v>6</v>
      </c>
      <c r="V6" s="161"/>
      <c r="W6" s="160" t="s">
        <v>7</v>
      </c>
      <c r="X6" s="161"/>
      <c r="Y6" s="151"/>
      <c r="Z6" s="152"/>
      <c r="AA6" s="74" t="s">
        <v>98</v>
      </c>
      <c r="AB6" s="74"/>
      <c r="AC6" s="74" t="s">
        <v>99</v>
      </c>
      <c r="AD6" s="74"/>
      <c r="AE6" s="74" t="s">
        <v>100</v>
      </c>
      <c r="AF6" s="74"/>
      <c r="AG6" s="74" t="s">
        <v>101</v>
      </c>
      <c r="AH6" s="74"/>
    </row>
    <row r="7" spans="2:34">
      <c r="B7" s="154"/>
      <c r="C7" s="169"/>
      <c r="D7" s="11" t="s">
        <v>18</v>
      </c>
      <c r="E7" s="11" t="s">
        <v>19</v>
      </c>
      <c r="F7" s="11" t="s">
        <v>18</v>
      </c>
      <c r="G7" s="11" t="s">
        <v>19</v>
      </c>
      <c r="H7" s="11" t="s">
        <v>18</v>
      </c>
      <c r="I7" s="11" t="s">
        <v>19</v>
      </c>
      <c r="J7" s="11" t="s">
        <v>18</v>
      </c>
      <c r="K7" s="11" t="s">
        <v>19</v>
      </c>
      <c r="L7" s="11" t="s">
        <v>18</v>
      </c>
      <c r="M7" s="11" t="s">
        <v>19</v>
      </c>
      <c r="N7" s="9"/>
      <c r="O7" s="75" t="s">
        <v>18</v>
      </c>
      <c r="P7" s="76" t="s">
        <v>19</v>
      </c>
      <c r="Q7" s="76" t="s">
        <v>18</v>
      </c>
      <c r="R7" s="76" t="s">
        <v>19</v>
      </c>
      <c r="S7" s="76" t="s">
        <v>18</v>
      </c>
      <c r="T7" s="76" t="s">
        <v>19</v>
      </c>
      <c r="U7" s="76" t="s">
        <v>18</v>
      </c>
      <c r="V7" s="76" t="s">
        <v>19</v>
      </c>
      <c r="W7" s="75" t="s">
        <v>18</v>
      </c>
      <c r="X7" s="11" t="s">
        <v>19</v>
      </c>
      <c r="Y7" s="153"/>
      <c r="Z7" s="154"/>
      <c r="AA7" s="74" t="s">
        <v>102</v>
      </c>
      <c r="AB7" s="74" t="s">
        <v>103</v>
      </c>
      <c r="AC7" s="74" t="s">
        <v>102</v>
      </c>
      <c r="AD7" s="74" t="s">
        <v>103</v>
      </c>
      <c r="AE7" s="74" t="s">
        <v>102</v>
      </c>
      <c r="AF7" s="74" t="s">
        <v>103</v>
      </c>
      <c r="AG7" s="74" t="s">
        <v>102</v>
      </c>
      <c r="AH7" s="74" t="s">
        <v>103</v>
      </c>
    </row>
    <row r="8" spans="2:34" ht="15.75" customHeight="1">
      <c r="B8" s="7"/>
      <c r="C8" s="134" t="s">
        <v>117</v>
      </c>
      <c r="D8" s="83">
        <v>15215</v>
      </c>
      <c r="E8" s="83">
        <v>10689</v>
      </c>
      <c r="F8" s="83">
        <v>9664</v>
      </c>
      <c r="G8" s="83">
        <v>5787</v>
      </c>
      <c r="H8" s="83">
        <v>133</v>
      </c>
      <c r="I8" s="83">
        <v>131</v>
      </c>
      <c r="J8" s="83">
        <v>29</v>
      </c>
      <c r="K8" s="83">
        <v>28</v>
      </c>
      <c r="L8" s="83">
        <v>72</v>
      </c>
      <c r="M8" s="83">
        <v>71</v>
      </c>
      <c r="N8" s="15"/>
      <c r="O8" s="84">
        <v>7</v>
      </c>
      <c r="P8" s="83">
        <v>5</v>
      </c>
      <c r="Q8" s="83">
        <v>25</v>
      </c>
      <c r="R8" s="83">
        <v>27</v>
      </c>
      <c r="S8" s="83">
        <v>990</v>
      </c>
      <c r="T8" s="83">
        <v>1082</v>
      </c>
      <c r="U8" s="83">
        <v>495</v>
      </c>
      <c r="V8" s="83">
        <v>507</v>
      </c>
      <c r="W8" s="83">
        <v>434</v>
      </c>
      <c r="X8" s="83">
        <v>516</v>
      </c>
      <c r="Y8" s="13"/>
      <c r="Z8" s="135" t="str">
        <f>C8</f>
        <v>2014年</v>
      </c>
      <c r="AA8" s="31">
        <f>SUM(F8,'04'!D8)-'01'!D8</f>
        <v>0</v>
      </c>
      <c r="AB8" s="31">
        <f>SUM(G8,'04'!E8)-'01'!E8</f>
        <v>0</v>
      </c>
      <c r="AC8" s="31">
        <f>SUM(H8,S8,'02'!H9,'02'!L9,'03'!F9,'03'!O9)-'01'!F8</f>
        <v>0</v>
      </c>
      <c r="AD8" s="31">
        <f>SUM(I8,T8,'02'!I9,'02'!M9,'03'!G9,'03'!P9)-'01'!G8</f>
        <v>0</v>
      </c>
      <c r="AE8" s="31">
        <f>SUM(J8,L8,O8,Q8)-H8</f>
        <v>0</v>
      </c>
      <c r="AF8" s="31">
        <f>SUM(K8,M8,P8,R8)-I8</f>
        <v>0</v>
      </c>
      <c r="AG8" s="31">
        <f>SUM('03'!H9,'03'!J9,'03'!L9)-'03'!F9</f>
        <v>0</v>
      </c>
      <c r="AH8" s="31">
        <f>SUM('03'!I9,'03'!K9,'03'!M9)-'03'!G9</f>
        <v>0</v>
      </c>
    </row>
    <row r="9" spans="2:34" ht="15.75" customHeight="1">
      <c r="B9" s="7"/>
      <c r="C9" s="134" t="s">
        <v>118</v>
      </c>
      <c r="D9" s="83">
        <v>14267</v>
      </c>
      <c r="E9" s="83">
        <v>10042</v>
      </c>
      <c r="F9" s="83">
        <v>9417</v>
      </c>
      <c r="G9" s="83">
        <v>6187</v>
      </c>
      <c r="H9" s="83">
        <v>142</v>
      </c>
      <c r="I9" s="83">
        <v>167</v>
      </c>
      <c r="J9" s="83">
        <v>33</v>
      </c>
      <c r="K9" s="83">
        <v>42</v>
      </c>
      <c r="L9" s="83">
        <v>70</v>
      </c>
      <c r="M9" s="83">
        <v>86</v>
      </c>
      <c r="N9" s="15"/>
      <c r="O9" s="84">
        <v>7</v>
      </c>
      <c r="P9" s="83">
        <v>5</v>
      </c>
      <c r="Q9" s="83">
        <v>32</v>
      </c>
      <c r="R9" s="83">
        <v>34</v>
      </c>
      <c r="S9" s="83">
        <v>1094</v>
      </c>
      <c r="T9" s="83">
        <v>1238</v>
      </c>
      <c r="U9" s="83">
        <v>559</v>
      </c>
      <c r="V9" s="83">
        <v>609</v>
      </c>
      <c r="W9" s="83">
        <v>458</v>
      </c>
      <c r="X9" s="83">
        <v>541</v>
      </c>
      <c r="Y9" s="13"/>
      <c r="Z9" s="135" t="str">
        <f t="shared" ref="Z9:Z17" si="0">C9</f>
        <v>2015年</v>
      </c>
      <c r="AA9" s="31">
        <f>SUM(F9,'04'!D9)-'01'!D9</f>
        <v>0</v>
      </c>
      <c r="AB9" s="31">
        <f>SUM(G9,'04'!E9)-'01'!E9</f>
        <v>0</v>
      </c>
      <c r="AC9" s="31">
        <f>SUM(H9,S9,'02'!H10,'02'!L10,'03'!F10,'03'!O10)-'01'!F9</f>
        <v>0</v>
      </c>
      <c r="AD9" s="31">
        <f>SUM(I9,T9,'02'!I10,'02'!M10,'03'!G10,'03'!P10)-'01'!G9</f>
        <v>0</v>
      </c>
      <c r="AE9" s="31">
        <f t="shared" ref="AE9:AE17" si="1">SUM(J9,L9,O9,Q9)-H9</f>
        <v>0</v>
      </c>
      <c r="AF9" s="31">
        <f t="shared" ref="AF9:AF17" si="2">SUM(K9,M9,P9,R9)-I9</f>
        <v>0</v>
      </c>
      <c r="AG9" s="31">
        <f>SUM('03'!H10,'03'!J10,'03'!L10)-'03'!F10</f>
        <v>0</v>
      </c>
      <c r="AH9" s="31">
        <f>SUM('03'!I10,'03'!K10,'03'!M10)-'03'!G10</f>
        <v>0</v>
      </c>
    </row>
    <row r="10" spans="2:34" ht="15.75" customHeight="1">
      <c r="B10" s="7"/>
      <c r="C10" s="134" t="s">
        <v>119</v>
      </c>
      <c r="D10" s="83">
        <v>14133</v>
      </c>
      <c r="E10" s="83">
        <v>10109</v>
      </c>
      <c r="F10" s="83">
        <v>9043</v>
      </c>
      <c r="G10" s="83">
        <v>6097</v>
      </c>
      <c r="H10" s="83">
        <v>146</v>
      </c>
      <c r="I10" s="83">
        <v>161</v>
      </c>
      <c r="J10" s="83">
        <v>32</v>
      </c>
      <c r="K10" s="83">
        <v>35</v>
      </c>
      <c r="L10" s="83">
        <v>78</v>
      </c>
      <c r="M10" s="83">
        <v>87</v>
      </c>
      <c r="N10" s="15"/>
      <c r="O10" s="84">
        <v>3</v>
      </c>
      <c r="P10" s="83">
        <v>3</v>
      </c>
      <c r="Q10" s="83">
        <v>33</v>
      </c>
      <c r="R10" s="83">
        <v>36</v>
      </c>
      <c r="S10" s="83">
        <v>1081</v>
      </c>
      <c r="T10" s="83">
        <v>1225</v>
      </c>
      <c r="U10" s="83">
        <v>545</v>
      </c>
      <c r="V10" s="83">
        <v>585</v>
      </c>
      <c r="W10" s="83">
        <v>473</v>
      </c>
      <c r="X10" s="83">
        <v>579</v>
      </c>
      <c r="Y10" s="13"/>
      <c r="Z10" s="135" t="str">
        <f t="shared" si="0"/>
        <v>2016年</v>
      </c>
      <c r="AA10" s="31">
        <f>SUM(F10,'04'!D10)-'01'!D10</f>
        <v>0</v>
      </c>
      <c r="AB10" s="31">
        <f>SUM(G10,'04'!E10)-'01'!E10</f>
        <v>0</v>
      </c>
      <c r="AC10" s="31">
        <f>SUM(H10,S10,'02'!H11,'02'!L11,'03'!F11,'03'!O11)-'01'!F10</f>
        <v>0</v>
      </c>
      <c r="AD10" s="31">
        <f>SUM(I10,T10,'02'!I11,'02'!M11,'03'!G11,'03'!P11)-'01'!G10</f>
        <v>0</v>
      </c>
      <c r="AE10" s="31">
        <f t="shared" si="1"/>
        <v>0</v>
      </c>
      <c r="AF10" s="31">
        <f t="shared" si="2"/>
        <v>0</v>
      </c>
      <c r="AG10" s="31">
        <f>SUM('03'!H11,'03'!J11,'03'!L11)-'03'!F11</f>
        <v>0</v>
      </c>
      <c r="AH10" s="31">
        <f>SUM('03'!I11,'03'!K11,'03'!M11)-'03'!G11</f>
        <v>0</v>
      </c>
    </row>
    <row r="11" spans="2:34" ht="15.75" customHeight="1">
      <c r="B11" s="7"/>
      <c r="C11" s="134" t="s">
        <v>120</v>
      </c>
      <c r="D11" s="83">
        <v>17006</v>
      </c>
      <c r="E11" s="83">
        <v>10828</v>
      </c>
      <c r="F11" s="83">
        <v>11012</v>
      </c>
      <c r="G11" s="83">
        <v>6113</v>
      </c>
      <c r="H11" s="83">
        <v>138</v>
      </c>
      <c r="I11" s="83">
        <v>147</v>
      </c>
      <c r="J11" s="83">
        <v>35</v>
      </c>
      <c r="K11" s="83">
        <v>35</v>
      </c>
      <c r="L11" s="83">
        <v>59</v>
      </c>
      <c r="M11" s="83">
        <v>71</v>
      </c>
      <c r="N11" s="15"/>
      <c r="O11" s="84">
        <v>4</v>
      </c>
      <c r="P11" s="83">
        <v>5</v>
      </c>
      <c r="Q11" s="83">
        <v>40</v>
      </c>
      <c r="R11" s="83">
        <v>36</v>
      </c>
      <c r="S11" s="83">
        <v>1152</v>
      </c>
      <c r="T11" s="83">
        <v>1233</v>
      </c>
      <c r="U11" s="83">
        <v>585</v>
      </c>
      <c r="V11" s="83">
        <v>599</v>
      </c>
      <c r="W11" s="83">
        <v>497</v>
      </c>
      <c r="X11" s="83">
        <v>565</v>
      </c>
      <c r="Y11" s="13"/>
      <c r="Z11" s="135" t="str">
        <f t="shared" si="0"/>
        <v>2017年</v>
      </c>
      <c r="AA11" s="31">
        <f>SUM(F11,'04'!D11)-'01'!D11</f>
        <v>0</v>
      </c>
      <c r="AB11" s="31">
        <f>SUM(G11,'04'!E11)-'01'!E11</f>
        <v>0</v>
      </c>
      <c r="AC11" s="31">
        <f>SUM(H11,S11,'02'!H12,'02'!L12,'03'!F12,'03'!O12)-'01'!F11</f>
        <v>0</v>
      </c>
      <c r="AD11" s="31">
        <f>SUM(I11,T11,'02'!I12,'02'!M12,'03'!G12,'03'!P12)-'01'!G11</f>
        <v>0</v>
      </c>
      <c r="AE11" s="31">
        <f t="shared" si="1"/>
        <v>0</v>
      </c>
      <c r="AF11" s="31">
        <f t="shared" si="2"/>
        <v>0</v>
      </c>
      <c r="AG11" s="31">
        <f>SUM('03'!H12,'03'!J12,'03'!L12)-'03'!F12</f>
        <v>0</v>
      </c>
      <c r="AH11" s="31">
        <f>SUM('03'!I12,'03'!K12,'03'!M12)-'03'!G12</f>
        <v>0</v>
      </c>
    </row>
    <row r="12" spans="2:34" ht="15.75" customHeight="1">
      <c r="B12" s="7"/>
      <c r="C12" s="134" t="s">
        <v>121</v>
      </c>
      <c r="D12" s="83">
        <v>16235</v>
      </c>
      <c r="E12" s="83">
        <v>11082</v>
      </c>
      <c r="F12" s="83">
        <v>9573</v>
      </c>
      <c r="G12" s="83">
        <v>5844</v>
      </c>
      <c r="H12" s="83">
        <v>156</v>
      </c>
      <c r="I12" s="83">
        <v>171</v>
      </c>
      <c r="J12" s="83">
        <v>41</v>
      </c>
      <c r="K12" s="83">
        <v>38</v>
      </c>
      <c r="L12" s="83">
        <v>71</v>
      </c>
      <c r="M12" s="83">
        <v>95</v>
      </c>
      <c r="N12" s="15"/>
      <c r="O12" s="84">
        <v>5</v>
      </c>
      <c r="P12" s="83">
        <v>4</v>
      </c>
      <c r="Q12" s="83">
        <v>39</v>
      </c>
      <c r="R12" s="83">
        <v>34</v>
      </c>
      <c r="S12" s="83">
        <v>1176</v>
      </c>
      <c r="T12" s="83">
        <v>1290</v>
      </c>
      <c r="U12" s="83">
        <v>599</v>
      </c>
      <c r="V12" s="83">
        <v>630</v>
      </c>
      <c r="W12" s="83">
        <v>495</v>
      </c>
      <c r="X12" s="83">
        <v>584</v>
      </c>
      <c r="Y12" s="13"/>
      <c r="Z12" s="135" t="str">
        <f t="shared" si="0"/>
        <v>2018年</v>
      </c>
      <c r="AA12" s="31">
        <f>SUM(F12,'04'!D12)-'01'!D12</f>
        <v>0</v>
      </c>
      <c r="AB12" s="31">
        <f>SUM(G12,'04'!E12)-'01'!E12</f>
        <v>0</v>
      </c>
      <c r="AC12" s="31">
        <f>SUM(H12,S12,'02'!H13,'02'!L13,'03'!F13,'03'!O13)-'01'!F12</f>
        <v>0</v>
      </c>
      <c r="AD12" s="31">
        <f>SUM(I12,T12,'02'!I13,'02'!M13,'03'!G13,'03'!P13)-'01'!G12</f>
        <v>0</v>
      </c>
      <c r="AE12" s="31">
        <f t="shared" si="1"/>
        <v>0</v>
      </c>
      <c r="AF12" s="31">
        <f t="shared" si="2"/>
        <v>0</v>
      </c>
      <c r="AG12" s="31">
        <f>SUM('03'!H13,'03'!J13,'03'!L13)-'03'!F13</f>
        <v>0</v>
      </c>
      <c r="AH12" s="31">
        <f>SUM('03'!I13,'03'!K13,'03'!M13)-'03'!G13</f>
        <v>0</v>
      </c>
    </row>
    <row r="13" spans="2:34" ht="15.75" customHeight="1">
      <c r="B13" s="7"/>
      <c r="C13" s="134" t="s">
        <v>122</v>
      </c>
      <c r="D13" s="83">
        <v>17260</v>
      </c>
      <c r="E13" s="83">
        <v>11655</v>
      </c>
      <c r="F13" s="83">
        <v>9148</v>
      </c>
      <c r="G13" s="83">
        <v>5563</v>
      </c>
      <c r="H13" s="83">
        <v>147</v>
      </c>
      <c r="I13" s="83">
        <v>157</v>
      </c>
      <c r="J13" s="83">
        <v>45</v>
      </c>
      <c r="K13" s="83">
        <v>48</v>
      </c>
      <c r="L13" s="83">
        <v>60</v>
      </c>
      <c r="M13" s="83">
        <v>70</v>
      </c>
      <c r="N13" s="15"/>
      <c r="O13" s="84">
        <v>6</v>
      </c>
      <c r="P13" s="83">
        <v>5</v>
      </c>
      <c r="Q13" s="83">
        <v>36</v>
      </c>
      <c r="R13" s="83">
        <v>34</v>
      </c>
      <c r="S13" s="83">
        <v>1235</v>
      </c>
      <c r="T13" s="83">
        <v>1342</v>
      </c>
      <c r="U13" s="83">
        <v>641</v>
      </c>
      <c r="V13" s="83">
        <v>678</v>
      </c>
      <c r="W13" s="83">
        <v>523</v>
      </c>
      <c r="X13" s="83">
        <v>599</v>
      </c>
      <c r="Y13" s="13"/>
      <c r="Z13" s="135" t="str">
        <f t="shared" si="0"/>
        <v>2019年</v>
      </c>
      <c r="AA13" s="31">
        <f>SUM(F13,'04'!D13)-'01'!D13</f>
        <v>0</v>
      </c>
      <c r="AB13" s="31">
        <f>SUM(G13,'04'!E13)-'01'!E13</f>
        <v>0</v>
      </c>
      <c r="AC13" s="31">
        <f>SUM(H13,S13,'02'!H14,'02'!L14,'03'!F14,'03'!O14)-'01'!F13</f>
        <v>0</v>
      </c>
      <c r="AD13" s="31">
        <f>SUM(I13,T13,'02'!I14,'02'!M14,'03'!G14,'03'!P14)-'01'!G13</f>
        <v>0</v>
      </c>
      <c r="AE13" s="31">
        <f t="shared" si="1"/>
        <v>0</v>
      </c>
      <c r="AF13" s="31">
        <f t="shared" si="2"/>
        <v>0</v>
      </c>
      <c r="AG13" s="31">
        <f>SUM('03'!H14,'03'!J14,'03'!L14)-'03'!F14</f>
        <v>0</v>
      </c>
      <c r="AH13" s="31">
        <f>SUM('03'!I14,'03'!K14,'03'!M14)-'03'!G14</f>
        <v>0</v>
      </c>
    </row>
    <row r="14" spans="2:34" s="77" customFormat="1" ht="15.75" customHeight="1">
      <c r="B14" s="14"/>
      <c r="C14" s="134" t="s">
        <v>123</v>
      </c>
      <c r="D14" s="83">
        <v>17865</v>
      </c>
      <c r="E14" s="83">
        <v>11756</v>
      </c>
      <c r="F14" s="83">
        <v>9512</v>
      </c>
      <c r="G14" s="83">
        <v>5634</v>
      </c>
      <c r="H14" s="83">
        <v>190</v>
      </c>
      <c r="I14" s="83">
        <v>192</v>
      </c>
      <c r="J14" s="83">
        <v>50</v>
      </c>
      <c r="K14" s="83">
        <v>59</v>
      </c>
      <c r="L14" s="83">
        <v>84</v>
      </c>
      <c r="M14" s="83">
        <v>80</v>
      </c>
      <c r="N14" s="15"/>
      <c r="O14" s="84">
        <v>10</v>
      </c>
      <c r="P14" s="83">
        <v>7</v>
      </c>
      <c r="Q14" s="83">
        <v>46</v>
      </c>
      <c r="R14" s="83">
        <v>46</v>
      </c>
      <c r="S14" s="83">
        <v>1146</v>
      </c>
      <c r="T14" s="83">
        <v>1252</v>
      </c>
      <c r="U14" s="83">
        <v>571</v>
      </c>
      <c r="V14" s="83">
        <v>614</v>
      </c>
      <c r="W14" s="83">
        <v>500</v>
      </c>
      <c r="X14" s="83">
        <v>555</v>
      </c>
      <c r="Y14" s="16"/>
      <c r="Z14" s="135" t="str">
        <f t="shared" si="0"/>
        <v>2020年</v>
      </c>
      <c r="AA14" s="31">
        <f>SUM(F14,'04'!D14)-'01'!D14</f>
        <v>0</v>
      </c>
      <c r="AB14" s="31">
        <f>SUM(G14,'04'!E14)-'01'!E14</f>
        <v>0</v>
      </c>
      <c r="AC14" s="31">
        <f>SUM(H14,S14,'02'!H15,'02'!L15,'03'!F15,'03'!O15)-'01'!F14</f>
        <v>0</v>
      </c>
      <c r="AD14" s="31">
        <f>SUM(I14,T14,'02'!I15,'02'!M15,'03'!G15,'03'!P15)-'01'!G14</f>
        <v>0</v>
      </c>
      <c r="AE14" s="31">
        <f t="shared" si="1"/>
        <v>0</v>
      </c>
      <c r="AF14" s="31">
        <f t="shared" si="2"/>
        <v>0</v>
      </c>
      <c r="AG14" s="31">
        <f>SUM('03'!H15,'03'!J15,'03'!L15)-'03'!F15</f>
        <v>0</v>
      </c>
      <c r="AH14" s="31">
        <f>SUM('03'!I15,'03'!K15,'03'!M15)-'03'!G15</f>
        <v>0</v>
      </c>
    </row>
    <row r="15" spans="2:34" s="77" customFormat="1" ht="15.75" customHeight="1">
      <c r="B15" s="14"/>
      <c r="C15" s="134" t="s">
        <v>131</v>
      </c>
      <c r="D15" s="83">
        <v>15893</v>
      </c>
      <c r="E15" s="83">
        <v>10677</v>
      </c>
      <c r="F15" s="83">
        <v>9105</v>
      </c>
      <c r="G15" s="83">
        <v>5573</v>
      </c>
      <c r="H15" s="83">
        <v>191</v>
      </c>
      <c r="I15" s="83">
        <v>224</v>
      </c>
      <c r="J15" s="83">
        <v>54</v>
      </c>
      <c r="K15" s="83">
        <v>69</v>
      </c>
      <c r="L15" s="83">
        <v>69</v>
      </c>
      <c r="M15" s="83">
        <v>87</v>
      </c>
      <c r="N15" s="15"/>
      <c r="O15" s="84">
        <v>13</v>
      </c>
      <c r="P15" s="83">
        <v>12</v>
      </c>
      <c r="Q15" s="83">
        <v>55</v>
      </c>
      <c r="R15" s="83">
        <v>56</v>
      </c>
      <c r="S15" s="83">
        <v>1155</v>
      </c>
      <c r="T15" s="83">
        <v>1343</v>
      </c>
      <c r="U15" s="83">
        <v>558</v>
      </c>
      <c r="V15" s="83">
        <v>634</v>
      </c>
      <c r="W15" s="83">
        <v>494</v>
      </c>
      <c r="X15" s="83">
        <v>606</v>
      </c>
      <c r="Y15" s="16"/>
      <c r="Z15" s="135" t="str">
        <f t="shared" si="0"/>
        <v>2021年</v>
      </c>
      <c r="AA15" s="31">
        <f>SUM(F15,'04'!D15)-'01'!D15</f>
        <v>0</v>
      </c>
      <c r="AB15" s="31">
        <f>SUM(G15,'04'!E15)-'01'!E15</f>
        <v>0</v>
      </c>
      <c r="AC15" s="31">
        <f>SUM(H15,S15,'02'!H16,'02'!L16,'03'!F16,'03'!O16)-'01'!F15</f>
        <v>0</v>
      </c>
      <c r="AD15" s="31">
        <f>SUM(I15,T15,'02'!I16,'02'!M16,'03'!G16,'03'!P16)-'01'!G15</f>
        <v>0</v>
      </c>
      <c r="AE15" s="31">
        <f t="shared" si="1"/>
        <v>0</v>
      </c>
      <c r="AF15" s="31">
        <f t="shared" si="2"/>
        <v>0</v>
      </c>
      <c r="AG15" s="31">
        <f>SUM('03'!H16,'03'!J16,'03'!L16)-'03'!F16</f>
        <v>0</v>
      </c>
      <c r="AH15" s="31">
        <f>SUM('03'!I16,'03'!K16,'03'!M16)-'03'!G16</f>
        <v>0</v>
      </c>
    </row>
    <row r="16" spans="2:34" s="77" customFormat="1" ht="15.75" customHeight="1">
      <c r="B16" s="14"/>
      <c r="C16" s="134" t="s">
        <v>132</v>
      </c>
      <c r="D16" s="83">
        <v>14662</v>
      </c>
      <c r="E16" s="83">
        <v>9548</v>
      </c>
      <c r="F16" s="83">
        <v>8548</v>
      </c>
      <c r="G16" s="83">
        <v>5014</v>
      </c>
      <c r="H16" s="83">
        <v>153</v>
      </c>
      <c r="I16" s="83">
        <v>196</v>
      </c>
      <c r="J16" s="83">
        <v>45</v>
      </c>
      <c r="K16" s="83">
        <v>44</v>
      </c>
      <c r="L16" s="83">
        <v>57</v>
      </c>
      <c r="M16" s="83">
        <v>99</v>
      </c>
      <c r="N16" s="15"/>
      <c r="O16" s="84">
        <v>8</v>
      </c>
      <c r="P16" s="83">
        <v>7</v>
      </c>
      <c r="Q16" s="83">
        <v>43</v>
      </c>
      <c r="R16" s="83">
        <v>46</v>
      </c>
      <c r="S16" s="83">
        <v>1158</v>
      </c>
      <c r="T16" s="83">
        <v>1267</v>
      </c>
      <c r="U16" s="83">
        <v>569</v>
      </c>
      <c r="V16" s="83">
        <v>597</v>
      </c>
      <c r="W16" s="83">
        <v>493</v>
      </c>
      <c r="X16" s="83">
        <v>578</v>
      </c>
      <c r="Y16" s="16"/>
      <c r="Z16" s="135" t="str">
        <f>C16</f>
        <v>2022年</v>
      </c>
      <c r="AA16" s="31">
        <f>SUM(F16,'04'!D16)-'01'!D16</f>
        <v>0</v>
      </c>
      <c r="AB16" s="31">
        <f>SUM(G16,'04'!E16)-'01'!E16</f>
        <v>0</v>
      </c>
      <c r="AC16" s="31">
        <f>SUM(H16,S16,'02'!H17,'02'!L17,'03'!F17,'03'!O17)-'01'!F16</f>
        <v>0</v>
      </c>
      <c r="AD16" s="31">
        <f>SUM(I16,T16,'02'!I17,'02'!M17,'03'!G17,'03'!P17)-'01'!G16</f>
        <v>0</v>
      </c>
      <c r="AE16" s="31">
        <f t="shared" si="1"/>
        <v>0</v>
      </c>
      <c r="AF16" s="31">
        <f t="shared" si="2"/>
        <v>0</v>
      </c>
      <c r="AG16" s="31">
        <f>SUM('03'!H17,'03'!J17,'03'!L17)-'03'!F17</f>
        <v>0</v>
      </c>
      <c r="AH16" s="31">
        <f>SUM('03'!I17,'03'!K17,'03'!M17)-'03'!G17</f>
        <v>0</v>
      </c>
    </row>
    <row r="17" spans="2:34" s="78" customFormat="1" ht="15.75" customHeight="1">
      <c r="B17" s="17"/>
      <c r="C17" s="134" t="s">
        <v>134</v>
      </c>
      <c r="D17" s="85">
        <f>D20+D34+D41+D46+D47+D48+D49</f>
        <v>18088</v>
      </c>
      <c r="E17" s="85">
        <f t="shared" ref="E17:M17" si="3">E20+E34+E41+E46+E47+E48+E49</f>
        <v>11534</v>
      </c>
      <c r="F17" s="85">
        <f>F20+F34+F41+F46+F47+F48+F49</f>
        <v>10040</v>
      </c>
      <c r="G17" s="85">
        <f>G20+G34+G41+G46+G47+G48+G49</f>
        <v>5735</v>
      </c>
      <c r="H17" s="85">
        <f t="shared" si="3"/>
        <v>222</v>
      </c>
      <c r="I17" s="85">
        <f t="shared" si="3"/>
        <v>245</v>
      </c>
      <c r="J17" s="85">
        <f t="shared" si="3"/>
        <v>55</v>
      </c>
      <c r="K17" s="85">
        <f t="shared" si="3"/>
        <v>56</v>
      </c>
      <c r="L17" s="85">
        <f t="shared" si="3"/>
        <v>82</v>
      </c>
      <c r="M17" s="85">
        <f t="shared" si="3"/>
        <v>107</v>
      </c>
      <c r="N17" s="86"/>
      <c r="O17" s="86">
        <f t="shared" ref="O17:X17" si="4">O20+O34+O41+O46+O47+O48+O49</f>
        <v>5</v>
      </c>
      <c r="P17" s="85">
        <f t="shared" si="4"/>
        <v>5</v>
      </c>
      <c r="Q17" s="85">
        <f t="shared" si="4"/>
        <v>80</v>
      </c>
      <c r="R17" s="85">
        <f t="shared" si="4"/>
        <v>77</v>
      </c>
      <c r="S17" s="85">
        <f t="shared" si="4"/>
        <v>1371</v>
      </c>
      <c r="T17" s="85">
        <f t="shared" si="4"/>
        <v>1442</v>
      </c>
      <c r="U17" s="85">
        <f t="shared" si="4"/>
        <v>647</v>
      </c>
      <c r="V17" s="85">
        <f t="shared" si="4"/>
        <v>646</v>
      </c>
      <c r="W17" s="85">
        <f t="shared" si="4"/>
        <v>611</v>
      </c>
      <c r="X17" s="85">
        <f t="shared" si="4"/>
        <v>691</v>
      </c>
      <c r="Y17" s="18"/>
      <c r="Z17" s="135" t="str">
        <f t="shared" si="0"/>
        <v>2023年</v>
      </c>
      <c r="AA17" s="31">
        <f>SUM(F17,'04'!D17)-'01'!D17</f>
        <v>0</v>
      </c>
      <c r="AB17" s="31">
        <f>SUM(G17,'04'!E17)-'01'!E17</f>
        <v>0</v>
      </c>
      <c r="AC17" s="31">
        <f>SUM(H17,S17,'02'!H18,'02'!L18,'03'!F18,'03'!O18)-'01'!F17</f>
        <v>0</v>
      </c>
      <c r="AD17" s="31">
        <f>SUM(I17,T17,'02'!I18,'02'!M18,'03'!G18,'03'!P18)-'01'!G17</f>
        <v>0</v>
      </c>
      <c r="AE17" s="31">
        <f t="shared" si="1"/>
        <v>0</v>
      </c>
      <c r="AF17" s="31">
        <f t="shared" si="2"/>
        <v>0</v>
      </c>
      <c r="AG17" s="31">
        <f>SUM('03'!H18,'03'!J18,'03'!L18)-'03'!F18</f>
        <v>-9</v>
      </c>
      <c r="AH17" s="31">
        <f>SUM('03'!I18,'03'!K18,'03'!M18)-'03'!G18</f>
        <v>-9</v>
      </c>
    </row>
    <row r="18" spans="2:34" s="77" customFormat="1" ht="15.75" customHeight="1">
      <c r="B18" s="14"/>
      <c r="C18" s="20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15"/>
      <c r="O18" s="15"/>
      <c r="P18" s="83"/>
      <c r="Q18" s="83"/>
      <c r="R18" s="83"/>
      <c r="S18" s="83"/>
      <c r="T18" s="83"/>
      <c r="U18" s="83"/>
      <c r="V18" s="83"/>
      <c r="W18" s="83"/>
      <c r="X18" s="83"/>
      <c r="Y18" s="16"/>
      <c r="Z18" s="14"/>
    </row>
    <row r="19" spans="2:34" ht="15.75" customHeight="1">
      <c r="B19" s="7"/>
      <c r="C19" s="21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8"/>
      <c r="O19" s="89"/>
      <c r="P19" s="87"/>
      <c r="Q19" s="87"/>
      <c r="R19" s="87"/>
      <c r="S19" s="87"/>
      <c r="T19" s="87"/>
      <c r="U19" s="87"/>
      <c r="V19" s="87"/>
      <c r="W19" s="87"/>
      <c r="X19" s="87"/>
      <c r="Y19" s="13"/>
    </row>
    <row r="20" spans="2:34" s="19" customFormat="1" ht="15.75" customHeight="1">
      <c r="B20" s="141" t="s">
        <v>75</v>
      </c>
      <c r="C20" s="144"/>
      <c r="D20" s="85">
        <f>SUM(F20+'04'!D20)</f>
        <v>15870</v>
      </c>
      <c r="E20" s="85">
        <f>SUM(G20+'04'!E20)</f>
        <v>9914</v>
      </c>
      <c r="F20" s="90">
        <f>H20+S20+'02'!H21+'02'!L21+'03'!F21+'03'!O21</f>
        <v>8550</v>
      </c>
      <c r="G20" s="90">
        <f>I20+T20+'02'!I21+'02'!M21+'03'!G21+'03'!P21</f>
        <v>4675</v>
      </c>
      <c r="H20" s="90">
        <v>165</v>
      </c>
      <c r="I20" s="90">
        <v>183</v>
      </c>
      <c r="J20" s="90">
        <v>44</v>
      </c>
      <c r="K20" s="90">
        <v>46</v>
      </c>
      <c r="L20" s="90">
        <v>58</v>
      </c>
      <c r="M20" s="90">
        <v>76</v>
      </c>
      <c r="N20" s="86"/>
      <c r="O20" s="91">
        <v>4</v>
      </c>
      <c r="P20" s="92">
        <v>4</v>
      </c>
      <c r="Q20" s="92">
        <v>59</v>
      </c>
      <c r="R20" s="92">
        <v>57</v>
      </c>
      <c r="S20" s="92">
        <v>993</v>
      </c>
      <c r="T20" s="92">
        <v>1073</v>
      </c>
      <c r="U20" s="92">
        <v>456</v>
      </c>
      <c r="V20" s="92">
        <v>470</v>
      </c>
      <c r="W20" s="92">
        <v>445</v>
      </c>
      <c r="X20" s="93">
        <v>516</v>
      </c>
      <c r="Y20" s="140" t="str">
        <f>B20</f>
        <v>アジア州の国</v>
      </c>
      <c r="Z20" s="141"/>
      <c r="AA20" s="31">
        <f>SUM(F20,'04'!D20)-'01'!D20</f>
        <v>0</v>
      </c>
      <c r="AB20" s="31">
        <f>SUM(G20,'04'!E20)-'01'!E20</f>
        <v>0</v>
      </c>
      <c r="AC20" s="31">
        <f>SUM(H20,S20,'02'!H21,'02'!L21,'03'!F21,'03'!O21)-'01'!F20</f>
        <v>0</v>
      </c>
      <c r="AD20" s="31">
        <f>SUM(I20,T20,'02'!I21,'02'!M21,'03'!G21,'03'!P21)-'01'!G20</f>
        <v>0</v>
      </c>
      <c r="AE20" s="31">
        <f>SUM(J20,L20,O20,Q20)-H20</f>
        <v>0</v>
      </c>
      <c r="AF20" s="31">
        <f>SUM(K20,M20,P20,R20)-I20</f>
        <v>0</v>
      </c>
      <c r="AG20" s="31">
        <f>SUM('03'!H21,'03'!J21,'03'!L21)-'03'!F21</f>
        <v>-5</v>
      </c>
      <c r="AH20" s="31">
        <f>SUM('03'!I21,'03'!K21,'03'!M21)-'03'!G21</f>
        <v>-5</v>
      </c>
    </row>
    <row r="21" spans="2:34" ht="15.75" customHeight="1">
      <c r="B21" s="22"/>
      <c r="C21" s="23" t="s">
        <v>29</v>
      </c>
      <c r="D21" s="85">
        <f>SUM(F21+'04'!D21)</f>
        <v>404</v>
      </c>
      <c r="E21" s="85">
        <f>SUM(G21+'04'!E21)</f>
        <v>325</v>
      </c>
      <c r="F21" s="94">
        <f>H21+S21+'02'!H22+'02'!L22+'03'!F22+'03'!O22</f>
        <v>309</v>
      </c>
      <c r="G21" s="94">
        <f>I21+T21+'02'!I22+'02'!M22+'03'!G22+'03'!P22</f>
        <v>251</v>
      </c>
      <c r="H21" s="94">
        <v>12</v>
      </c>
      <c r="I21" s="95">
        <v>9</v>
      </c>
      <c r="J21" s="94">
        <v>3</v>
      </c>
      <c r="K21" s="94">
        <v>3</v>
      </c>
      <c r="L21" s="94">
        <v>3</v>
      </c>
      <c r="M21" s="94">
        <v>0</v>
      </c>
      <c r="N21" s="96"/>
      <c r="O21" s="97">
        <v>2</v>
      </c>
      <c r="P21" s="94">
        <v>2</v>
      </c>
      <c r="Q21" s="94">
        <v>4</v>
      </c>
      <c r="R21" s="94">
        <v>4</v>
      </c>
      <c r="S21" s="94">
        <v>82</v>
      </c>
      <c r="T21" s="94">
        <v>79</v>
      </c>
      <c r="U21" s="94">
        <v>38</v>
      </c>
      <c r="V21" s="94">
        <v>33</v>
      </c>
      <c r="W21" s="95">
        <v>34</v>
      </c>
      <c r="X21" s="96">
        <v>39</v>
      </c>
      <c r="Y21" s="24"/>
      <c r="Z21" s="25" t="str">
        <f>C21</f>
        <v>韓国・朝鮮</v>
      </c>
      <c r="AA21" s="31">
        <f>SUM(F21,'04'!D21)-'01'!D21</f>
        <v>0</v>
      </c>
      <c r="AB21" s="31">
        <f>SUM(G21,'04'!E21)-'01'!E21</f>
        <v>0</v>
      </c>
      <c r="AC21" s="31">
        <f>SUM(H21,S21,'02'!H22,'02'!L22,'03'!F22,'03'!O22)-'01'!F21</f>
        <v>0</v>
      </c>
      <c r="AD21" s="31">
        <f>SUM(I21,T21,'02'!I22,'02'!M22,'03'!G22,'03'!P22)-'01'!G21</f>
        <v>0</v>
      </c>
      <c r="AE21" s="31">
        <f t="shared" ref="AE21:AE49" si="5">SUM(J21,L21,O21,Q21)-H21</f>
        <v>0</v>
      </c>
      <c r="AF21" s="31">
        <f t="shared" ref="AF21:AF49" si="6">SUM(K21,M21,P21,R21)-I21</f>
        <v>0</v>
      </c>
      <c r="AG21" s="31">
        <f>SUM('03'!H22,'03'!J22,'03'!L22)-'03'!F22</f>
        <v>0</v>
      </c>
      <c r="AH21" s="31">
        <f>SUM('03'!I22,'03'!K22,'03'!M22)-'03'!G22</f>
        <v>0</v>
      </c>
    </row>
    <row r="22" spans="2:34" ht="15.75" customHeight="1">
      <c r="B22" s="22"/>
      <c r="C22" s="23" t="s">
        <v>30</v>
      </c>
      <c r="D22" s="85">
        <f>SUM(F22+'04'!D22)</f>
        <v>3203</v>
      </c>
      <c r="E22" s="85">
        <f>SUM(G22+'04'!E22)</f>
        <v>2181</v>
      </c>
      <c r="F22" s="94">
        <f>H22+S22+'02'!H23+'02'!L23+'03'!F23+'03'!O23</f>
        <v>2066</v>
      </c>
      <c r="G22" s="94">
        <f>I22+T22+'02'!I23+'02'!M23+'03'!G23+'03'!P23</f>
        <v>1333</v>
      </c>
      <c r="H22" s="94">
        <v>32</v>
      </c>
      <c r="I22" s="95">
        <v>38</v>
      </c>
      <c r="J22" s="94">
        <v>7</v>
      </c>
      <c r="K22" s="94">
        <v>5</v>
      </c>
      <c r="L22" s="94">
        <v>14</v>
      </c>
      <c r="M22" s="94">
        <v>22</v>
      </c>
      <c r="N22" s="96"/>
      <c r="O22" s="97">
        <v>0</v>
      </c>
      <c r="P22" s="94">
        <v>0</v>
      </c>
      <c r="Q22" s="94">
        <v>11</v>
      </c>
      <c r="R22" s="94">
        <v>11</v>
      </c>
      <c r="S22" s="94">
        <v>323</v>
      </c>
      <c r="T22" s="94">
        <v>357</v>
      </c>
      <c r="U22" s="94">
        <v>147</v>
      </c>
      <c r="V22" s="94">
        <v>159</v>
      </c>
      <c r="W22" s="94">
        <v>147</v>
      </c>
      <c r="X22" s="94">
        <v>170</v>
      </c>
      <c r="Y22" s="24"/>
      <c r="Z22" s="25" t="str">
        <f t="shared" ref="Z22:Z33" si="7">C22</f>
        <v>中国</v>
      </c>
      <c r="AA22" s="31">
        <f>SUM(F22,'04'!D22)-'01'!D22</f>
        <v>0</v>
      </c>
      <c r="AB22" s="31">
        <f>SUM(G22,'04'!E22)-'01'!E22</f>
        <v>0</v>
      </c>
      <c r="AC22" s="31">
        <f>SUM(H22,S22,'02'!H23,'02'!L23,'03'!F23,'03'!O23)-'01'!F22</f>
        <v>0</v>
      </c>
      <c r="AD22" s="31">
        <f>SUM(I22,T22,'02'!I23,'02'!M23,'03'!G23,'03'!P23)-'01'!G22</f>
        <v>0</v>
      </c>
      <c r="AE22" s="31">
        <f t="shared" si="5"/>
        <v>0</v>
      </c>
      <c r="AF22" s="31">
        <f t="shared" si="6"/>
        <v>0</v>
      </c>
      <c r="AG22" s="31">
        <f>SUM('03'!H23,'03'!J23,'03'!L23)-'03'!F23</f>
        <v>-3</v>
      </c>
      <c r="AH22" s="31">
        <f>SUM('03'!I23,'03'!K23,'03'!M23)-'03'!G23</f>
        <v>-3</v>
      </c>
    </row>
    <row r="23" spans="2:34" ht="15.75" customHeight="1">
      <c r="B23" s="22"/>
      <c r="C23" s="23" t="s">
        <v>40</v>
      </c>
      <c r="D23" s="85">
        <f>SUM(F23+'04'!D23)</f>
        <v>59</v>
      </c>
      <c r="E23" s="85">
        <f>SUM(G23+'04'!E23)</f>
        <v>32</v>
      </c>
      <c r="F23" s="94">
        <f>H23+S23+'02'!H24+'02'!L24+'03'!F24+'03'!O24</f>
        <v>24</v>
      </c>
      <c r="G23" s="94">
        <f>I23+T23+'02'!I24+'02'!M24+'03'!G24+'03'!P24</f>
        <v>20</v>
      </c>
      <c r="H23" s="94">
        <v>2</v>
      </c>
      <c r="I23" s="95">
        <v>2</v>
      </c>
      <c r="J23" s="94">
        <v>0</v>
      </c>
      <c r="K23" s="94">
        <v>0</v>
      </c>
      <c r="L23" s="94">
        <v>0</v>
      </c>
      <c r="M23" s="94">
        <v>0</v>
      </c>
      <c r="N23" s="96"/>
      <c r="O23" s="97">
        <v>0</v>
      </c>
      <c r="P23" s="94">
        <v>0</v>
      </c>
      <c r="Q23" s="94">
        <v>2</v>
      </c>
      <c r="R23" s="94">
        <v>2</v>
      </c>
      <c r="S23" s="94">
        <v>8</v>
      </c>
      <c r="T23" s="94">
        <v>7</v>
      </c>
      <c r="U23" s="94">
        <v>5</v>
      </c>
      <c r="V23" s="94">
        <v>2</v>
      </c>
      <c r="W23" s="94">
        <v>3</v>
      </c>
      <c r="X23" s="94">
        <v>5</v>
      </c>
      <c r="Y23" s="24"/>
      <c r="Z23" s="25" t="str">
        <f t="shared" si="7"/>
        <v>イラン</v>
      </c>
      <c r="AA23" s="31">
        <f>SUM(F23,'04'!D23)-'01'!D23</f>
        <v>0</v>
      </c>
      <c r="AB23" s="31">
        <f>SUM(G23,'04'!E23)-'01'!E23</f>
        <v>0</v>
      </c>
      <c r="AC23" s="31">
        <f>SUM(H23,S23,'02'!H24,'02'!L24,'03'!F24,'03'!O24)-'01'!F23</f>
        <v>0</v>
      </c>
      <c r="AD23" s="31">
        <f>SUM(I23,T23,'02'!I24,'02'!M24,'03'!G24,'03'!P24)-'01'!G23</f>
        <v>0</v>
      </c>
      <c r="AE23" s="31">
        <f t="shared" si="5"/>
        <v>0</v>
      </c>
      <c r="AF23" s="31">
        <f t="shared" si="6"/>
        <v>0</v>
      </c>
      <c r="AG23" s="31">
        <f>SUM('03'!H24,'03'!J24,'03'!L24)-'03'!F24</f>
        <v>0</v>
      </c>
      <c r="AH23" s="31">
        <f>SUM('03'!I24,'03'!K24,'03'!M24)-'03'!G24</f>
        <v>0</v>
      </c>
    </row>
    <row r="24" spans="2:34" ht="15.75" customHeight="1">
      <c r="B24" s="22"/>
      <c r="C24" s="23" t="s">
        <v>41</v>
      </c>
      <c r="D24" s="85">
        <f>SUM(F24+'04'!D24)</f>
        <v>114</v>
      </c>
      <c r="E24" s="85">
        <f>SUM(G24+'04'!E24)</f>
        <v>87</v>
      </c>
      <c r="F24" s="94">
        <f>H24+S24+'02'!H25+'02'!L25+'03'!F25+'03'!O25</f>
        <v>94</v>
      </c>
      <c r="G24" s="94">
        <f>I24+T24+'02'!I25+'02'!M25+'03'!G25+'03'!P25</f>
        <v>73</v>
      </c>
      <c r="H24" s="94">
        <v>5</v>
      </c>
      <c r="I24" s="95">
        <v>5</v>
      </c>
      <c r="J24" s="94">
        <v>0</v>
      </c>
      <c r="K24" s="94">
        <v>0</v>
      </c>
      <c r="L24" s="94">
        <v>0</v>
      </c>
      <c r="M24" s="94">
        <v>0</v>
      </c>
      <c r="N24" s="96"/>
      <c r="O24" s="97">
        <v>0</v>
      </c>
      <c r="P24" s="94">
        <v>0</v>
      </c>
      <c r="Q24" s="94">
        <v>5</v>
      </c>
      <c r="R24" s="94">
        <v>5</v>
      </c>
      <c r="S24" s="94">
        <v>13</v>
      </c>
      <c r="T24" s="94">
        <v>13</v>
      </c>
      <c r="U24" s="94">
        <v>11</v>
      </c>
      <c r="V24" s="94">
        <v>11</v>
      </c>
      <c r="W24" s="94">
        <v>2</v>
      </c>
      <c r="X24" s="94">
        <v>2</v>
      </c>
      <c r="Y24" s="24"/>
      <c r="Z24" s="25" t="str">
        <f t="shared" si="7"/>
        <v>インド</v>
      </c>
      <c r="AA24" s="31">
        <f>SUM(F24,'04'!D24)-'01'!D24</f>
        <v>0</v>
      </c>
      <c r="AB24" s="31">
        <f>SUM(G24,'04'!E24)-'01'!E24</f>
        <v>0</v>
      </c>
      <c r="AC24" s="31">
        <f>SUM(H24,S24,'02'!H25,'02'!L25,'03'!F25,'03'!O25)-'01'!F24</f>
        <v>0</v>
      </c>
      <c r="AD24" s="31">
        <f>SUM(I24,T24,'02'!I25,'02'!M25,'03'!G25,'03'!P25)-'01'!G24</f>
        <v>0</v>
      </c>
      <c r="AE24" s="31">
        <f t="shared" si="5"/>
        <v>0</v>
      </c>
      <c r="AF24" s="31">
        <f t="shared" si="6"/>
        <v>0</v>
      </c>
      <c r="AG24" s="31">
        <f>SUM('03'!H25,'03'!J25,'03'!L25)-'03'!F25</f>
        <v>0</v>
      </c>
      <c r="AH24" s="31">
        <f>SUM('03'!I25,'03'!K25,'03'!M25)-'03'!G25</f>
        <v>0</v>
      </c>
    </row>
    <row r="25" spans="2:34" ht="15.75" customHeight="1">
      <c r="B25" s="22"/>
      <c r="C25" s="23" t="s">
        <v>42</v>
      </c>
      <c r="D25" s="85">
        <f>SUM(F25+'04'!D25)</f>
        <v>380</v>
      </c>
      <c r="E25" s="85">
        <f>SUM(G25+'04'!E25)</f>
        <v>290</v>
      </c>
      <c r="F25" s="94">
        <f>H25+S25+'02'!H26+'02'!L26+'03'!F26+'03'!O26</f>
        <v>90</v>
      </c>
      <c r="G25" s="94">
        <f>I25+T25+'02'!I26+'02'!M26+'03'!G26+'03'!P26</f>
        <v>76</v>
      </c>
      <c r="H25" s="94">
        <v>4</v>
      </c>
      <c r="I25" s="95">
        <v>3</v>
      </c>
      <c r="J25" s="94">
        <v>3</v>
      </c>
      <c r="K25" s="94">
        <v>3</v>
      </c>
      <c r="L25" s="94">
        <v>1</v>
      </c>
      <c r="M25" s="94">
        <v>0</v>
      </c>
      <c r="N25" s="96"/>
      <c r="O25" s="97">
        <v>0</v>
      </c>
      <c r="P25" s="94">
        <v>0</v>
      </c>
      <c r="Q25" s="94">
        <v>0</v>
      </c>
      <c r="R25" s="94">
        <v>0</v>
      </c>
      <c r="S25" s="94">
        <v>9</v>
      </c>
      <c r="T25" s="94">
        <v>9</v>
      </c>
      <c r="U25" s="94">
        <v>5</v>
      </c>
      <c r="V25" s="94">
        <v>4</v>
      </c>
      <c r="W25" s="94">
        <v>4</v>
      </c>
      <c r="X25" s="94">
        <v>5</v>
      </c>
      <c r="Y25" s="24"/>
      <c r="Z25" s="25" t="str">
        <f t="shared" si="7"/>
        <v>インドネシア</v>
      </c>
      <c r="AA25" s="31">
        <f>SUM(F25,'04'!D25)-'01'!D25</f>
        <v>0</v>
      </c>
      <c r="AB25" s="31">
        <f>SUM(G25,'04'!E25)-'01'!E25</f>
        <v>0</v>
      </c>
      <c r="AC25" s="31">
        <f>SUM(H25,S25,'02'!H26,'02'!L26,'03'!F26,'03'!O26)-'01'!F25</f>
        <v>0</v>
      </c>
      <c r="AD25" s="31">
        <f>SUM(I25,T25,'02'!I26,'02'!M26,'03'!G26,'03'!P26)-'01'!G25</f>
        <v>0</v>
      </c>
      <c r="AE25" s="31">
        <f t="shared" si="5"/>
        <v>0</v>
      </c>
      <c r="AF25" s="31">
        <f t="shared" si="6"/>
        <v>0</v>
      </c>
      <c r="AG25" s="31">
        <f>SUM('03'!H26,'03'!J26,'03'!L26)-'03'!F26</f>
        <v>0</v>
      </c>
      <c r="AH25" s="31">
        <f>SUM('03'!I26,'03'!K26,'03'!M26)-'03'!G26</f>
        <v>0</v>
      </c>
    </row>
    <row r="26" spans="2:34" ht="15.75" customHeight="1">
      <c r="B26" s="22"/>
      <c r="C26" s="23" t="s">
        <v>43</v>
      </c>
      <c r="D26" s="85">
        <f>SUM(F26+'04'!D26)</f>
        <v>306</v>
      </c>
      <c r="E26" s="85">
        <f>SUM(G26+'04'!E26)</f>
        <v>278</v>
      </c>
      <c r="F26" s="94">
        <f>H26+S26+'02'!H27+'02'!L27+'03'!F27+'03'!O27</f>
        <v>134</v>
      </c>
      <c r="G26" s="94">
        <f>I26+T26+'02'!I27+'02'!M27+'03'!G27+'03'!P27</f>
        <v>138</v>
      </c>
      <c r="H26" s="94">
        <v>4</v>
      </c>
      <c r="I26" s="95">
        <v>5</v>
      </c>
      <c r="J26" s="94">
        <v>1</v>
      </c>
      <c r="K26" s="94">
        <v>0</v>
      </c>
      <c r="L26" s="94">
        <v>2</v>
      </c>
      <c r="M26" s="94">
        <v>4</v>
      </c>
      <c r="N26" s="96"/>
      <c r="O26" s="97">
        <v>0</v>
      </c>
      <c r="P26" s="94">
        <v>0</v>
      </c>
      <c r="Q26" s="94">
        <v>1</v>
      </c>
      <c r="R26" s="94">
        <v>1</v>
      </c>
      <c r="S26" s="94">
        <v>37</v>
      </c>
      <c r="T26" s="94">
        <v>38</v>
      </c>
      <c r="U26" s="94">
        <v>20</v>
      </c>
      <c r="V26" s="94">
        <v>21</v>
      </c>
      <c r="W26" s="94">
        <v>16</v>
      </c>
      <c r="X26" s="94">
        <v>16</v>
      </c>
      <c r="Y26" s="24"/>
      <c r="Z26" s="25" t="str">
        <f t="shared" si="7"/>
        <v>スリランカ</v>
      </c>
      <c r="AA26" s="31">
        <f>SUM(F26,'04'!D26)-'01'!D26</f>
        <v>0</v>
      </c>
      <c r="AB26" s="31">
        <f>SUM(G26,'04'!E26)-'01'!E26</f>
        <v>0</v>
      </c>
      <c r="AC26" s="31">
        <f>SUM(H26,S26,'02'!H27,'02'!L27,'03'!F27,'03'!O27)-'01'!F26</f>
        <v>0</v>
      </c>
      <c r="AD26" s="31">
        <f>SUM(I26,T26,'02'!I27,'02'!M27,'03'!G27,'03'!P27)-'01'!G26</f>
        <v>0</v>
      </c>
      <c r="AE26" s="31">
        <f t="shared" si="5"/>
        <v>0</v>
      </c>
      <c r="AF26" s="31">
        <f t="shared" si="6"/>
        <v>0</v>
      </c>
      <c r="AG26" s="31">
        <f>SUM('03'!H27,'03'!J27,'03'!L27)-'03'!F27</f>
        <v>-1</v>
      </c>
      <c r="AH26" s="31">
        <f>SUM('03'!I27,'03'!K27,'03'!M27)-'03'!G27</f>
        <v>-1</v>
      </c>
    </row>
    <row r="27" spans="2:34" ht="15.75" customHeight="1">
      <c r="B27" s="22"/>
      <c r="C27" s="23" t="s">
        <v>44</v>
      </c>
      <c r="D27" s="85">
        <f>SUM(F27+'04'!D27)</f>
        <v>856</v>
      </c>
      <c r="E27" s="85">
        <f>SUM(G27+'04'!E27)</f>
        <v>585</v>
      </c>
      <c r="F27" s="94">
        <f>H27+S27+'02'!H28+'02'!L28+'03'!F28+'03'!O28</f>
        <v>212</v>
      </c>
      <c r="G27" s="94">
        <f>I27+T27+'02'!I28+'02'!M28+'03'!G28+'03'!P28</f>
        <v>84</v>
      </c>
      <c r="H27" s="94">
        <v>3</v>
      </c>
      <c r="I27" s="95">
        <v>2</v>
      </c>
      <c r="J27" s="94">
        <v>2</v>
      </c>
      <c r="K27" s="94">
        <v>1</v>
      </c>
      <c r="L27" s="94">
        <v>0</v>
      </c>
      <c r="M27" s="94">
        <v>0</v>
      </c>
      <c r="N27" s="96"/>
      <c r="O27" s="97">
        <v>0</v>
      </c>
      <c r="P27" s="94">
        <v>0</v>
      </c>
      <c r="Q27" s="94">
        <v>1</v>
      </c>
      <c r="R27" s="94">
        <v>1</v>
      </c>
      <c r="S27" s="94">
        <v>22</v>
      </c>
      <c r="T27" s="94">
        <v>24</v>
      </c>
      <c r="U27" s="94">
        <v>12</v>
      </c>
      <c r="V27" s="94">
        <v>11</v>
      </c>
      <c r="W27" s="94">
        <v>8</v>
      </c>
      <c r="X27" s="94">
        <v>11</v>
      </c>
      <c r="Y27" s="24"/>
      <c r="Z27" s="25" t="str">
        <f t="shared" si="7"/>
        <v>タイ</v>
      </c>
      <c r="AA27" s="31">
        <f>SUM(F27,'04'!D27)-'01'!D27</f>
        <v>0</v>
      </c>
      <c r="AB27" s="31">
        <f>SUM(G27,'04'!E27)-'01'!E27</f>
        <v>0</v>
      </c>
      <c r="AC27" s="31">
        <f>SUM(H27,S27,'02'!H28,'02'!L28,'03'!F28,'03'!O28)-'01'!F27</f>
        <v>0</v>
      </c>
      <c r="AD27" s="31">
        <f>SUM(I27,T27,'02'!I28,'02'!M28,'03'!G28,'03'!P28)-'01'!G27</f>
        <v>0</v>
      </c>
      <c r="AE27" s="31">
        <f t="shared" si="5"/>
        <v>0</v>
      </c>
      <c r="AF27" s="31">
        <f t="shared" si="6"/>
        <v>0</v>
      </c>
      <c r="AG27" s="31">
        <f>SUM('03'!H28,'03'!J28,'03'!L28)-'03'!F28</f>
        <v>0</v>
      </c>
      <c r="AH27" s="31">
        <f>SUM('03'!I28,'03'!K28,'03'!M28)-'03'!G28</f>
        <v>0</v>
      </c>
    </row>
    <row r="28" spans="2:34" ht="15.75" customHeight="1">
      <c r="B28" s="22"/>
      <c r="C28" s="23" t="s">
        <v>45</v>
      </c>
      <c r="D28" s="85">
        <f>SUM(F28+'04'!D28)</f>
        <v>199</v>
      </c>
      <c r="E28" s="85">
        <f>SUM(G28+'04'!E28)</f>
        <v>124</v>
      </c>
      <c r="F28" s="94">
        <f>H28+S28+'02'!H29+'02'!L29+'03'!F29+'03'!O29</f>
        <v>130</v>
      </c>
      <c r="G28" s="94">
        <f>I28+T28+'02'!I29+'02'!M29+'03'!G29+'03'!P29</f>
        <v>73</v>
      </c>
      <c r="H28" s="94">
        <v>3</v>
      </c>
      <c r="I28" s="95">
        <v>2</v>
      </c>
      <c r="J28" s="94">
        <v>0</v>
      </c>
      <c r="K28" s="94">
        <v>0</v>
      </c>
      <c r="L28" s="94">
        <v>0</v>
      </c>
      <c r="M28" s="94">
        <v>0</v>
      </c>
      <c r="N28" s="96"/>
      <c r="O28" s="97">
        <v>0</v>
      </c>
      <c r="P28" s="94">
        <v>0</v>
      </c>
      <c r="Q28" s="94">
        <v>3</v>
      </c>
      <c r="R28" s="94">
        <v>2</v>
      </c>
      <c r="S28" s="94">
        <v>18</v>
      </c>
      <c r="T28" s="94">
        <v>27</v>
      </c>
      <c r="U28" s="94">
        <v>8</v>
      </c>
      <c r="V28" s="94">
        <v>10</v>
      </c>
      <c r="W28" s="94">
        <v>6</v>
      </c>
      <c r="X28" s="94">
        <v>13</v>
      </c>
      <c r="Y28" s="24"/>
      <c r="Z28" s="25" t="str">
        <f t="shared" si="7"/>
        <v>パキスタン</v>
      </c>
      <c r="AA28" s="31">
        <f>SUM(F28,'04'!D28)-'01'!D28</f>
        <v>0</v>
      </c>
      <c r="AB28" s="31">
        <f>SUM(G28,'04'!E28)-'01'!E28</f>
        <v>0</v>
      </c>
      <c r="AC28" s="31">
        <f>SUM(H28,S28,'02'!H29,'02'!L29,'03'!F29,'03'!O29)-'01'!F28</f>
        <v>0</v>
      </c>
      <c r="AD28" s="31">
        <f>SUM(I28,T28,'02'!I29,'02'!M29,'03'!G29,'03'!P29)-'01'!G28</f>
        <v>0</v>
      </c>
      <c r="AE28" s="31">
        <f t="shared" si="5"/>
        <v>0</v>
      </c>
      <c r="AF28" s="31">
        <f t="shared" si="6"/>
        <v>0</v>
      </c>
      <c r="AG28" s="31">
        <f>SUM('03'!H29,'03'!J29,'03'!L29)-'03'!F29</f>
        <v>0</v>
      </c>
      <c r="AH28" s="31">
        <f>SUM('03'!I29,'03'!K29,'03'!M29)-'03'!G29</f>
        <v>0</v>
      </c>
    </row>
    <row r="29" spans="2:34" ht="15.75" customHeight="1">
      <c r="B29" s="22"/>
      <c r="C29" s="23" t="s">
        <v>106</v>
      </c>
      <c r="D29" s="85">
        <f>SUM(F29+'04'!D29)</f>
        <v>89</v>
      </c>
      <c r="E29" s="85">
        <f>SUM(G29+'04'!E29)</f>
        <v>81</v>
      </c>
      <c r="F29" s="94">
        <f>H29+S29+'02'!H30+'02'!L30+'03'!F30+'03'!O30</f>
        <v>64</v>
      </c>
      <c r="G29" s="94">
        <f>I29+T29+'02'!I30+'02'!M30+'03'!G30+'03'!P30</f>
        <v>60</v>
      </c>
      <c r="H29" s="94">
        <v>7</v>
      </c>
      <c r="I29" s="95">
        <v>7</v>
      </c>
      <c r="J29" s="94">
        <v>1</v>
      </c>
      <c r="K29" s="94">
        <v>1</v>
      </c>
      <c r="L29" s="94">
        <v>2</v>
      </c>
      <c r="M29" s="94">
        <v>2</v>
      </c>
      <c r="N29" s="96"/>
      <c r="O29" s="97">
        <v>0</v>
      </c>
      <c r="P29" s="94">
        <v>0</v>
      </c>
      <c r="Q29" s="94">
        <v>4</v>
      </c>
      <c r="R29" s="94">
        <v>4</v>
      </c>
      <c r="S29" s="94">
        <v>13</v>
      </c>
      <c r="T29" s="94">
        <v>14</v>
      </c>
      <c r="U29" s="94">
        <v>6</v>
      </c>
      <c r="V29" s="94">
        <v>5</v>
      </c>
      <c r="W29" s="94">
        <v>7</v>
      </c>
      <c r="X29" s="94">
        <v>9</v>
      </c>
      <c r="Y29" s="24"/>
      <c r="Z29" s="25" t="str">
        <f t="shared" si="7"/>
        <v>バングラデシュ</v>
      </c>
      <c r="AA29" s="31">
        <f>SUM(F29,'04'!D29)-'01'!D29</f>
        <v>0</v>
      </c>
      <c r="AB29" s="31">
        <f>SUM(G29,'04'!E29)-'01'!E29</f>
        <v>0</v>
      </c>
      <c r="AC29" s="31">
        <f>SUM(H29,S29,'02'!H30,'02'!L30,'03'!F30,'03'!O30)-'01'!F29</f>
        <v>0</v>
      </c>
      <c r="AD29" s="31">
        <f>SUM(I29,T29,'02'!I30,'02'!M30,'03'!G30,'03'!P30)-'01'!G29</f>
        <v>0</v>
      </c>
      <c r="AE29" s="31">
        <f t="shared" si="5"/>
        <v>0</v>
      </c>
      <c r="AF29" s="31">
        <f t="shared" si="6"/>
        <v>0</v>
      </c>
      <c r="AG29" s="31">
        <f>SUM('03'!H30,'03'!J30,'03'!L30)-'03'!F30</f>
        <v>0</v>
      </c>
      <c r="AH29" s="31">
        <f>SUM('03'!I30,'03'!K30,'03'!M30)-'03'!G30</f>
        <v>0</v>
      </c>
    </row>
    <row r="30" spans="2:34" ht="15.75" customHeight="1">
      <c r="B30" s="22"/>
      <c r="C30" s="23" t="s">
        <v>47</v>
      </c>
      <c r="D30" s="85">
        <f>SUM(F30+'04'!D30)</f>
        <v>743</v>
      </c>
      <c r="E30" s="85">
        <f>SUM(G30+'04'!E30)</f>
        <v>637</v>
      </c>
      <c r="F30" s="94">
        <f>H30+S30+'02'!H31+'02'!L31+'03'!F31+'03'!O31</f>
        <v>403</v>
      </c>
      <c r="G30" s="94">
        <f>I30+T30+'02'!I31+'02'!M31+'03'!G31+'03'!P31</f>
        <v>357</v>
      </c>
      <c r="H30" s="94">
        <v>8</v>
      </c>
      <c r="I30" s="95">
        <v>9</v>
      </c>
      <c r="J30" s="94">
        <v>4</v>
      </c>
      <c r="K30" s="94">
        <v>4</v>
      </c>
      <c r="L30" s="94">
        <v>2</v>
      </c>
      <c r="M30" s="94">
        <v>3</v>
      </c>
      <c r="N30" s="96"/>
      <c r="O30" s="97">
        <v>0</v>
      </c>
      <c r="P30" s="94">
        <v>0</v>
      </c>
      <c r="Q30" s="94">
        <v>2</v>
      </c>
      <c r="R30" s="94">
        <v>2</v>
      </c>
      <c r="S30" s="94">
        <v>109</v>
      </c>
      <c r="T30" s="94">
        <v>126</v>
      </c>
      <c r="U30" s="94">
        <v>56</v>
      </c>
      <c r="V30" s="94">
        <v>65</v>
      </c>
      <c r="W30" s="94">
        <v>44</v>
      </c>
      <c r="X30" s="94">
        <v>51</v>
      </c>
      <c r="Y30" s="24"/>
      <c r="Z30" s="25" t="str">
        <f t="shared" si="7"/>
        <v>フィリピン</v>
      </c>
      <c r="AA30" s="31">
        <f>SUM(F30,'04'!D30)-'01'!D30</f>
        <v>0</v>
      </c>
      <c r="AB30" s="31">
        <f>SUM(G30,'04'!E30)-'01'!E30</f>
        <v>0</v>
      </c>
      <c r="AC30" s="31">
        <f>SUM(H30,S30,'02'!H31,'02'!L31,'03'!F31,'03'!O31)-'01'!F30</f>
        <v>0</v>
      </c>
      <c r="AD30" s="31">
        <f>SUM(I30,T30,'02'!I31,'02'!M31,'03'!G31,'03'!P31)-'01'!G30</f>
        <v>0</v>
      </c>
      <c r="AE30" s="31">
        <f t="shared" si="5"/>
        <v>0</v>
      </c>
      <c r="AF30" s="31">
        <f t="shared" si="6"/>
        <v>0</v>
      </c>
      <c r="AG30" s="31">
        <f>SUM('03'!H31,'03'!J31,'03'!L31)-'03'!F31</f>
        <v>-1</v>
      </c>
      <c r="AH30" s="31">
        <f>SUM('03'!I31,'03'!K31,'03'!M31)-'03'!G31</f>
        <v>-1</v>
      </c>
    </row>
    <row r="31" spans="2:34" ht="15.75" customHeight="1">
      <c r="B31" s="22"/>
      <c r="C31" s="23" t="s">
        <v>48</v>
      </c>
      <c r="D31" s="85">
        <f>SUM(F31+'04'!D31)</f>
        <v>7950</v>
      </c>
      <c r="E31" s="85">
        <f>SUM(G31+'04'!E31)</f>
        <v>4229</v>
      </c>
      <c r="F31" s="94">
        <f>H31+S31+'02'!H32+'02'!L32+'03'!F32+'03'!O32</f>
        <v>4082</v>
      </c>
      <c r="G31" s="94">
        <f>I31+T31+'02'!I32+'02'!M32+'03'!G32+'03'!P32</f>
        <v>1608</v>
      </c>
      <c r="H31" s="94">
        <v>57</v>
      </c>
      <c r="I31" s="95">
        <v>67</v>
      </c>
      <c r="J31" s="94">
        <v>19</v>
      </c>
      <c r="K31" s="94">
        <v>19</v>
      </c>
      <c r="L31" s="94">
        <v>26</v>
      </c>
      <c r="M31" s="94">
        <v>38</v>
      </c>
      <c r="N31" s="96"/>
      <c r="O31" s="97">
        <v>1</v>
      </c>
      <c r="P31" s="94">
        <v>1</v>
      </c>
      <c r="Q31" s="94">
        <v>11</v>
      </c>
      <c r="R31" s="94">
        <v>9</v>
      </c>
      <c r="S31" s="94">
        <v>188</v>
      </c>
      <c r="T31" s="94">
        <v>203</v>
      </c>
      <c r="U31" s="94">
        <v>63</v>
      </c>
      <c r="V31" s="94">
        <v>69</v>
      </c>
      <c r="W31" s="94">
        <v>103</v>
      </c>
      <c r="X31" s="94">
        <v>112</v>
      </c>
      <c r="Y31" s="24"/>
      <c r="Z31" s="25" t="str">
        <f t="shared" si="7"/>
        <v>ベトナム</v>
      </c>
      <c r="AA31" s="31">
        <f>SUM(F31,'04'!D31)-'01'!D31</f>
        <v>0</v>
      </c>
      <c r="AB31" s="31">
        <f>SUM(G31,'04'!E31)-'01'!E31</f>
        <v>0</v>
      </c>
      <c r="AC31" s="31">
        <f>SUM(H31,S31,'02'!H32,'02'!L32,'03'!F32,'03'!O32)-'01'!F31</f>
        <v>0</v>
      </c>
      <c r="AD31" s="31">
        <f>SUM(I31,T31,'02'!I32,'02'!M32,'03'!G32,'03'!P32)-'01'!G31</f>
        <v>0</v>
      </c>
      <c r="AE31" s="31">
        <f t="shared" si="5"/>
        <v>0</v>
      </c>
      <c r="AF31" s="31">
        <f t="shared" si="6"/>
        <v>0</v>
      </c>
      <c r="AG31" s="31">
        <f>SUM('03'!H32,'03'!J32,'03'!L32)-'03'!F32</f>
        <v>0</v>
      </c>
      <c r="AH31" s="31">
        <f>SUM('03'!I32,'03'!K32,'03'!M32)-'03'!G32</f>
        <v>0</v>
      </c>
    </row>
    <row r="32" spans="2:34" ht="15.75" customHeight="1">
      <c r="B32" s="22"/>
      <c r="C32" s="23" t="s">
        <v>49</v>
      </c>
      <c r="D32" s="85">
        <f>SUM(F32+'04'!D32)</f>
        <v>43</v>
      </c>
      <c r="E32" s="85">
        <f>SUM(G32+'04'!E32)</f>
        <v>36</v>
      </c>
      <c r="F32" s="94">
        <f>H32+S32+'02'!H33+'02'!L33+'03'!F33+'03'!O33</f>
        <v>30</v>
      </c>
      <c r="G32" s="94">
        <f>I32+T32+'02'!I33+'02'!M33+'03'!G33+'03'!P33</f>
        <v>22</v>
      </c>
      <c r="H32" s="94">
        <v>1</v>
      </c>
      <c r="I32" s="95">
        <v>1</v>
      </c>
      <c r="J32" s="94">
        <v>0</v>
      </c>
      <c r="K32" s="94">
        <v>0</v>
      </c>
      <c r="L32" s="94">
        <v>1</v>
      </c>
      <c r="M32" s="94">
        <v>1</v>
      </c>
      <c r="N32" s="96"/>
      <c r="O32" s="97">
        <v>0</v>
      </c>
      <c r="P32" s="94">
        <v>0</v>
      </c>
      <c r="Q32" s="94">
        <v>0</v>
      </c>
      <c r="R32" s="94">
        <v>0</v>
      </c>
      <c r="S32" s="94">
        <v>3</v>
      </c>
      <c r="T32" s="94">
        <v>5</v>
      </c>
      <c r="U32" s="94">
        <v>1</v>
      </c>
      <c r="V32" s="94">
        <v>2</v>
      </c>
      <c r="W32" s="94">
        <v>2</v>
      </c>
      <c r="X32" s="94">
        <v>3</v>
      </c>
      <c r="Y32" s="24"/>
      <c r="Z32" s="25" t="str">
        <f t="shared" si="7"/>
        <v>マレーシア</v>
      </c>
      <c r="AA32" s="31">
        <f>SUM(F32,'04'!D32)-'01'!D32</f>
        <v>0</v>
      </c>
      <c r="AB32" s="31">
        <f>SUM(G32,'04'!E32)-'01'!E32</f>
        <v>0</v>
      </c>
      <c r="AC32" s="31">
        <f>SUM(H32,S32,'02'!H33,'02'!L33,'03'!F33,'03'!O33)-'01'!F32</f>
        <v>0</v>
      </c>
      <c r="AD32" s="31">
        <f>SUM(I32,T32,'02'!I33,'02'!M33,'03'!G33,'03'!P33)-'01'!G32</f>
        <v>0</v>
      </c>
      <c r="AE32" s="31">
        <f t="shared" si="5"/>
        <v>0</v>
      </c>
      <c r="AF32" s="31">
        <f t="shared" si="6"/>
        <v>0</v>
      </c>
      <c r="AG32" s="31">
        <f>SUM('03'!H33,'03'!J33,'03'!L33)-'03'!F33</f>
        <v>0</v>
      </c>
      <c r="AH32" s="31">
        <f>SUM('03'!I33,'03'!K33,'03'!M33)-'03'!G33</f>
        <v>0</v>
      </c>
    </row>
    <row r="33" spans="2:34" ht="15.75" customHeight="1">
      <c r="B33" s="22"/>
      <c r="C33" s="23" t="s">
        <v>31</v>
      </c>
      <c r="D33" s="85">
        <f>SUM(F33+'04'!D33)</f>
        <v>1524</v>
      </c>
      <c r="E33" s="85">
        <f>SUM(G33+'04'!E33)</f>
        <v>1029</v>
      </c>
      <c r="F33" s="94">
        <f>H33+S33+'02'!H34+'02'!L34+'03'!F34+'03'!O34</f>
        <v>912</v>
      </c>
      <c r="G33" s="94">
        <f>I33+T33+'02'!I34+'02'!M34+'03'!G34+'03'!P34</f>
        <v>580</v>
      </c>
      <c r="H33" s="94">
        <v>27</v>
      </c>
      <c r="I33" s="95">
        <v>33</v>
      </c>
      <c r="J33" s="94">
        <v>4</v>
      </c>
      <c r="K33" s="94">
        <v>10</v>
      </c>
      <c r="L33" s="94">
        <v>7</v>
      </c>
      <c r="M33" s="94">
        <v>6</v>
      </c>
      <c r="N33" s="96"/>
      <c r="O33" s="98">
        <v>1</v>
      </c>
      <c r="P33" s="98">
        <v>1</v>
      </c>
      <c r="Q33" s="98">
        <v>15</v>
      </c>
      <c r="R33" s="98">
        <v>16</v>
      </c>
      <c r="S33" s="98">
        <v>168</v>
      </c>
      <c r="T33" s="98">
        <v>171</v>
      </c>
      <c r="U33" s="98">
        <v>84</v>
      </c>
      <c r="V33" s="98">
        <v>78</v>
      </c>
      <c r="W33" s="98">
        <v>69</v>
      </c>
      <c r="X33" s="96">
        <v>80</v>
      </c>
      <c r="Y33" s="24"/>
      <c r="Z33" s="25" t="str">
        <f t="shared" si="7"/>
        <v>その他</v>
      </c>
      <c r="AA33" s="31">
        <f>SUM(F33,'04'!D33)-'01'!D33</f>
        <v>0</v>
      </c>
      <c r="AB33" s="31">
        <f>SUM(G33,'04'!E33)-'01'!E33</f>
        <v>0</v>
      </c>
      <c r="AC33" s="31">
        <f>SUM(H33,S33,'02'!H34,'02'!L34,'03'!F34,'03'!O34)-'01'!F33</f>
        <v>0</v>
      </c>
      <c r="AD33" s="31">
        <f>SUM(I33,T33,'02'!I34,'02'!M34,'03'!G34,'03'!P34)-'01'!G33</f>
        <v>0</v>
      </c>
      <c r="AE33" s="31">
        <f t="shared" si="5"/>
        <v>0</v>
      </c>
      <c r="AF33" s="31">
        <f t="shared" si="6"/>
        <v>0</v>
      </c>
      <c r="AG33" s="31">
        <f>SUM('03'!H34,'03'!J34,'03'!L34)-'03'!F34</f>
        <v>0</v>
      </c>
      <c r="AH33" s="31">
        <f>SUM('03'!I34,'03'!K34,'03'!M34)-'03'!G34</f>
        <v>0</v>
      </c>
    </row>
    <row r="34" spans="2:34" s="19" customFormat="1" ht="15.75" customHeight="1">
      <c r="B34" s="141" t="s">
        <v>32</v>
      </c>
      <c r="C34" s="144"/>
      <c r="D34" s="85">
        <f>SUM(F34+'04'!D34)</f>
        <v>432</v>
      </c>
      <c r="E34" s="85">
        <f>SUM(G34+'04'!E34)</f>
        <v>364</v>
      </c>
      <c r="F34" s="90">
        <f>H34+S34+'02'!H35+'02'!L35+'03'!F35+'03'!O35</f>
        <v>273</v>
      </c>
      <c r="G34" s="90">
        <f>I34+T34+'02'!I35+'02'!M35+'03'!G35+'03'!P35</f>
        <v>231</v>
      </c>
      <c r="H34" s="90">
        <v>13</v>
      </c>
      <c r="I34" s="92">
        <v>12</v>
      </c>
      <c r="J34" s="90">
        <v>3</v>
      </c>
      <c r="K34" s="90">
        <v>2</v>
      </c>
      <c r="L34" s="90">
        <v>8</v>
      </c>
      <c r="M34" s="90">
        <v>8</v>
      </c>
      <c r="N34" s="86"/>
      <c r="O34" s="99">
        <v>0</v>
      </c>
      <c r="P34" s="90">
        <v>0</v>
      </c>
      <c r="Q34" s="90">
        <v>2</v>
      </c>
      <c r="R34" s="90">
        <v>2</v>
      </c>
      <c r="S34" s="90">
        <v>71</v>
      </c>
      <c r="T34" s="90">
        <v>71</v>
      </c>
      <c r="U34" s="90">
        <v>33</v>
      </c>
      <c r="V34" s="90">
        <v>30</v>
      </c>
      <c r="W34" s="90">
        <v>34</v>
      </c>
      <c r="X34" s="90">
        <v>37</v>
      </c>
      <c r="Y34" s="140" t="str">
        <f>B34</f>
        <v>ヨーロッパ州の国</v>
      </c>
      <c r="Z34" s="141"/>
      <c r="AA34" s="31">
        <f>SUM(F34,'04'!D34)-'01'!D34</f>
        <v>0</v>
      </c>
      <c r="AB34" s="31">
        <f>SUM(G34,'04'!E34)-'01'!E34</f>
        <v>0</v>
      </c>
      <c r="AC34" s="31">
        <f>SUM(H34,S34,'02'!H35,'02'!L35,'03'!F35,'03'!O35)-'01'!F34</f>
        <v>0</v>
      </c>
      <c r="AD34" s="31">
        <f>SUM(I34,T34,'02'!I35,'02'!M35,'03'!G35,'03'!P35)-'01'!G34</f>
        <v>0</v>
      </c>
      <c r="AE34" s="31">
        <f t="shared" si="5"/>
        <v>0</v>
      </c>
      <c r="AF34" s="31">
        <f t="shared" si="6"/>
        <v>0</v>
      </c>
      <c r="AG34" s="31">
        <f>SUM('03'!H35,'03'!J35,'03'!L35)-'03'!F35</f>
        <v>-1</v>
      </c>
      <c r="AH34" s="31">
        <f>SUM('03'!I35,'03'!K35,'03'!M35)-'03'!G35</f>
        <v>-1</v>
      </c>
    </row>
    <row r="35" spans="2:34" ht="15.75" customHeight="1">
      <c r="B35" s="22"/>
      <c r="C35" s="23" t="s">
        <v>50</v>
      </c>
      <c r="D35" s="85">
        <f>SUM(F35+'04'!D35)</f>
        <v>46</v>
      </c>
      <c r="E35" s="85">
        <f>SUM(G35+'04'!E35)</f>
        <v>44</v>
      </c>
      <c r="F35" s="94">
        <f>H35+S35+'02'!H36+'02'!L36+'03'!F36+'03'!O36</f>
        <v>33</v>
      </c>
      <c r="G35" s="94">
        <f>I35+T35+'02'!I36+'02'!M36+'03'!G36+'03'!P36</f>
        <v>31</v>
      </c>
      <c r="H35" s="94">
        <v>1</v>
      </c>
      <c r="I35" s="95">
        <v>1</v>
      </c>
      <c r="J35" s="94">
        <v>0</v>
      </c>
      <c r="K35" s="94">
        <v>0</v>
      </c>
      <c r="L35" s="94">
        <v>1</v>
      </c>
      <c r="M35" s="94">
        <v>1</v>
      </c>
      <c r="N35" s="96"/>
      <c r="O35" s="97">
        <v>0</v>
      </c>
      <c r="P35" s="94">
        <v>0</v>
      </c>
      <c r="Q35" s="94">
        <v>0</v>
      </c>
      <c r="R35" s="94">
        <v>0</v>
      </c>
      <c r="S35" s="94">
        <v>11</v>
      </c>
      <c r="T35" s="94">
        <v>11</v>
      </c>
      <c r="U35" s="94">
        <v>5</v>
      </c>
      <c r="V35" s="94">
        <v>4</v>
      </c>
      <c r="W35" s="94">
        <v>6</v>
      </c>
      <c r="X35" s="94">
        <v>7</v>
      </c>
      <c r="Y35" s="24"/>
      <c r="Z35" s="25" t="str">
        <f t="shared" ref="Z35:Z40" si="8">C35</f>
        <v>イギリス</v>
      </c>
      <c r="AA35" s="31">
        <f>SUM(F35,'04'!D35)-'01'!D35</f>
        <v>0</v>
      </c>
      <c r="AB35" s="31">
        <f>SUM(G35,'04'!E35)-'01'!E35</f>
        <v>0</v>
      </c>
      <c r="AC35" s="31">
        <f>SUM(H35,S35,'02'!H36,'02'!L36,'03'!F36,'03'!O36)-'01'!F35</f>
        <v>0</v>
      </c>
      <c r="AD35" s="31">
        <f>SUM(I35,T35,'02'!I36,'02'!M36,'03'!G36,'03'!P36)-'01'!G35</f>
        <v>0</v>
      </c>
      <c r="AE35" s="31">
        <f t="shared" si="5"/>
        <v>0</v>
      </c>
      <c r="AF35" s="31">
        <f t="shared" si="6"/>
        <v>0</v>
      </c>
      <c r="AG35" s="31">
        <f>SUM('03'!H36,'03'!J36,'03'!L36)-'03'!F36</f>
        <v>-1</v>
      </c>
      <c r="AH35" s="31">
        <f>SUM('03'!I36,'03'!K36,'03'!M36)-'03'!G36</f>
        <v>-1</v>
      </c>
    </row>
    <row r="36" spans="2:34" ht="15.75" customHeight="1">
      <c r="B36" s="22"/>
      <c r="C36" s="23" t="s">
        <v>51</v>
      </c>
      <c r="D36" s="85">
        <f>SUM(F36+'04'!D36)</f>
        <v>11</v>
      </c>
      <c r="E36" s="85">
        <f>SUM(G36+'04'!E36)</f>
        <v>11</v>
      </c>
      <c r="F36" s="94">
        <f>H36+S36+'02'!H37+'02'!L37+'03'!F37+'03'!O37</f>
        <v>4</v>
      </c>
      <c r="G36" s="94">
        <f>I36+T36+'02'!I37+'02'!M37+'03'!G37+'03'!P37</f>
        <v>4</v>
      </c>
      <c r="H36" s="94">
        <v>0</v>
      </c>
      <c r="I36" s="95">
        <v>0</v>
      </c>
      <c r="J36" s="94">
        <v>0</v>
      </c>
      <c r="K36" s="94">
        <v>0</v>
      </c>
      <c r="L36" s="94">
        <v>0</v>
      </c>
      <c r="M36" s="94">
        <v>0</v>
      </c>
      <c r="N36" s="96"/>
      <c r="O36" s="97">
        <v>0</v>
      </c>
      <c r="P36" s="94">
        <v>0</v>
      </c>
      <c r="Q36" s="94">
        <v>0</v>
      </c>
      <c r="R36" s="94">
        <v>0</v>
      </c>
      <c r="S36" s="94">
        <v>0</v>
      </c>
      <c r="T36" s="94">
        <v>0</v>
      </c>
      <c r="U36" s="94">
        <v>0</v>
      </c>
      <c r="V36" s="94">
        <v>0</v>
      </c>
      <c r="W36" s="94">
        <v>0</v>
      </c>
      <c r="X36" s="94">
        <v>0</v>
      </c>
      <c r="Y36" s="24"/>
      <c r="Z36" s="25" t="str">
        <f t="shared" si="8"/>
        <v>イタリア</v>
      </c>
      <c r="AA36" s="31">
        <f>SUM(F36,'04'!D36)-'01'!D36</f>
        <v>0</v>
      </c>
      <c r="AB36" s="31">
        <f>SUM(G36,'04'!E36)-'01'!E36</f>
        <v>0</v>
      </c>
      <c r="AC36" s="31">
        <f>SUM(H36,S36,'02'!H37,'02'!L37,'03'!F37,'03'!O37)-'01'!F36</f>
        <v>0</v>
      </c>
      <c r="AD36" s="31">
        <f>SUM(I36,T36,'02'!I37,'02'!M37,'03'!G37,'03'!P37)-'01'!G36</f>
        <v>0</v>
      </c>
      <c r="AE36" s="31">
        <f t="shared" si="5"/>
        <v>0</v>
      </c>
      <c r="AF36" s="31">
        <f t="shared" si="6"/>
        <v>0</v>
      </c>
      <c r="AG36" s="31">
        <f>SUM('03'!H37,'03'!J37,'03'!L37)-'03'!F37</f>
        <v>0</v>
      </c>
      <c r="AH36" s="31">
        <f>SUM('03'!I37,'03'!K37,'03'!M37)-'03'!G37</f>
        <v>0</v>
      </c>
    </row>
    <row r="37" spans="2:34" ht="15.75" customHeight="1">
      <c r="B37" s="22"/>
      <c r="C37" s="23" t="s">
        <v>52</v>
      </c>
      <c r="D37" s="85">
        <f>SUM(F37+'04'!D37)</f>
        <v>41</v>
      </c>
      <c r="E37" s="85">
        <f>SUM(G37+'04'!E37)</f>
        <v>33</v>
      </c>
      <c r="F37" s="94">
        <f>H37+S37+'02'!H38+'02'!L38+'03'!F38+'03'!O38</f>
        <v>32</v>
      </c>
      <c r="G37" s="94">
        <f>I37+T37+'02'!I38+'02'!M38+'03'!G38+'03'!P38</f>
        <v>24</v>
      </c>
      <c r="H37" s="94">
        <v>2</v>
      </c>
      <c r="I37" s="95">
        <v>2</v>
      </c>
      <c r="J37" s="94">
        <v>0</v>
      </c>
      <c r="K37" s="94">
        <v>0</v>
      </c>
      <c r="L37" s="94">
        <v>1</v>
      </c>
      <c r="M37" s="94">
        <v>1</v>
      </c>
      <c r="N37" s="96"/>
      <c r="O37" s="97">
        <v>0</v>
      </c>
      <c r="P37" s="94">
        <v>0</v>
      </c>
      <c r="Q37" s="94">
        <v>1</v>
      </c>
      <c r="R37" s="94">
        <v>1</v>
      </c>
      <c r="S37" s="94">
        <v>8</v>
      </c>
      <c r="T37" s="94">
        <v>7</v>
      </c>
      <c r="U37" s="94">
        <v>4</v>
      </c>
      <c r="V37" s="94">
        <v>3</v>
      </c>
      <c r="W37" s="94">
        <v>3</v>
      </c>
      <c r="X37" s="94">
        <v>3</v>
      </c>
      <c r="Y37" s="24"/>
      <c r="Z37" s="25" t="str">
        <f t="shared" si="8"/>
        <v>ロシア</v>
      </c>
      <c r="AA37" s="31">
        <f>SUM(F37,'04'!D37)-'01'!D37</f>
        <v>0</v>
      </c>
      <c r="AB37" s="31">
        <f>SUM(G37,'04'!E37)-'01'!E37</f>
        <v>0</v>
      </c>
      <c r="AC37" s="31">
        <f>SUM(H37,S37,'02'!H38,'02'!L38,'03'!F38,'03'!O38)-'01'!F37</f>
        <v>0</v>
      </c>
      <c r="AD37" s="31">
        <f>SUM(I37,T37,'02'!I38,'02'!M38,'03'!G38,'03'!P38)-'01'!G37</f>
        <v>0</v>
      </c>
      <c r="AE37" s="31">
        <f t="shared" si="5"/>
        <v>0</v>
      </c>
      <c r="AF37" s="31">
        <f t="shared" si="6"/>
        <v>0</v>
      </c>
      <c r="AG37" s="31">
        <f>SUM('03'!H38,'03'!J38,'03'!L38)-'03'!F38</f>
        <v>0</v>
      </c>
      <c r="AH37" s="31">
        <f>SUM('03'!I38,'03'!K38,'03'!M38)-'03'!G38</f>
        <v>0</v>
      </c>
    </row>
    <row r="38" spans="2:34" ht="15.75" customHeight="1">
      <c r="B38" s="22"/>
      <c r="C38" s="23" t="s">
        <v>53</v>
      </c>
      <c r="D38" s="85">
        <f>SUM(F38+'04'!D38)</f>
        <v>24</v>
      </c>
      <c r="E38" s="85">
        <f>SUM(G38+'04'!E38)</f>
        <v>22</v>
      </c>
      <c r="F38" s="94">
        <f>H38+S38+'02'!H39+'02'!L39+'03'!F39+'03'!O39</f>
        <v>15</v>
      </c>
      <c r="G38" s="94">
        <f>I38+T38+'02'!I39+'02'!M39+'03'!G39+'03'!P39</f>
        <v>14</v>
      </c>
      <c r="H38" s="94">
        <v>0</v>
      </c>
      <c r="I38" s="95">
        <v>0</v>
      </c>
      <c r="J38" s="94">
        <v>0</v>
      </c>
      <c r="K38" s="94">
        <v>0</v>
      </c>
      <c r="L38" s="94">
        <v>0</v>
      </c>
      <c r="M38" s="94">
        <v>0</v>
      </c>
      <c r="N38" s="96"/>
      <c r="O38" s="97">
        <v>0</v>
      </c>
      <c r="P38" s="94">
        <v>0</v>
      </c>
      <c r="Q38" s="94">
        <v>0</v>
      </c>
      <c r="R38" s="94">
        <v>0</v>
      </c>
      <c r="S38" s="94">
        <v>8</v>
      </c>
      <c r="T38" s="94">
        <v>8</v>
      </c>
      <c r="U38" s="94">
        <v>5</v>
      </c>
      <c r="V38" s="94">
        <v>5</v>
      </c>
      <c r="W38" s="94">
        <v>3</v>
      </c>
      <c r="X38" s="94">
        <v>3</v>
      </c>
      <c r="Y38" s="24"/>
      <c r="Z38" s="25" t="str">
        <f t="shared" si="8"/>
        <v>ドイツ</v>
      </c>
      <c r="AA38" s="31">
        <f>SUM(F38,'04'!D38)-'01'!D38</f>
        <v>0</v>
      </c>
      <c r="AB38" s="31">
        <f>SUM(G38,'04'!E38)-'01'!E38</f>
        <v>0</v>
      </c>
      <c r="AC38" s="31">
        <f>SUM(H38,S38,'02'!H39,'02'!L39,'03'!F39,'03'!O39)-'01'!F38</f>
        <v>0</v>
      </c>
      <c r="AD38" s="31">
        <f>SUM(I38,T38,'02'!I39,'02'!M39,'03'!G39,'03'!P39)-'01'!G38</f>
        <v>0</v>
      </c>
      <c r="AE38" s="31">
        <f t="shared" si="5"/>
        <v>0</v>
      </c>
      <c r="AF38" s="31">
        <f t="shared" si="6"/>
        <v>0</v>
      </c>
      <c r="AG38" s="31">
        <f>SUM('03'!H39,'03'!J39,'03'!L39)-'03'!F39</f>
        <v>0</v>
      </c>
      <c r="AH38" s="31">
        <f>SUM('03'!I39,'03'!K39,'03'!M39)-'03'!G39</f>
        <v>0</v>
      </c>
    </row>
    <row r="39" spans="2:34" ht="15.75" customHeight="1">
      <c r="B39" s="22"/>
      <c r="C39" s="23" t="s">
        <v>54</v>
      </c>
      <c r="D39" s="85">
        <f>SUM(F39+'04'!D39)</f>
        <v>50</v>
      </c>
      <c r="E39" s="85">
        <f>SUM(G39+'04'!E39)</f>
        <v>46</v>
      </c>
      <c r="F39" s="94">
        <f>H39+S39+'02'!H40+'02'!L40+'03'!F40+'03'!O40</f>
        <v>33</v>
      </c>
      <c r="G39" s="94">
        <f>I39+T39+'02'!I40+'02'!M40+'03'!G40+'03'!P40</f>
        <v>32</v>
      </c>
      <c r="H39" s="94">
        <v>2</v>
      </c>
      <c r="I39" s="95">
        <v>2</v>
      </c>
      <c r="J39" s="94">
        <v>0</v>
      </c>
      <c r="K39" s="94">
        <v>0</v>
      </c>
      <c r="L39" s="94">
        <v>2</v>
      </c>
      <c r="M39" s="94">
        <v>2</v>
      </c>
      <c r="N39" s="96"/>
      <c r="O39" s="97">
        <v>0</v>
      </c>
      <c r="P39" s="94">
        <v>0</v>
      </c>
      <c r="Q39" s="94">
        <v>0</v>
      </c>
      <c r="R39" s="94">
        <v>0</v>
      </c>
      <c r="S39" s="94">
        <v>10</v>
      </c>
      <c r="T39" s="94">
        <v>11</v>
      </c>
      <c r="U39" s="94">
        <v>5</v>
      </c>
      <c r="V39" s="94">
        <v>4</v>
      </c>
      <c r="W39" s="94">
        <v>5</v>
      </c>
      <c r="X39" s="94">
        <v>6</v>
      </c>
      <c r="Y39" s="24"/>
      <c r="Z39" s="25" t="str">
        <f t="shared" si="8"/>
        <v>フランス</v>
      </c>
      <c r="AA39" s="31">
        <f>SUM(F39,'04'!D39)-'01'!D39</f>
        <v>0</v>
      </c>
      <c r="AB39" s="31">
        <f>SUM(G39,'04'!E39)-'01'!E39</f>
        <v>0</v>
      </c>
      <c r="AC39" s="31">
        <f>SUM(H39,S39,'02'!H40,'02'!L40,'03'!F40,'03'!O40)-'01'!F39</f>
        <v>0</v>
      </c>
      <c r="AD39" s="31">
        <f>SUM(I39,T39,'02'!I40,'02'!M40,'03'!G40,'03'!P40)-'01'!G39</f>
        <v>0</v>
      </c>
      <c r="AE39" s="31">
        <f t="shared" si="5"/>
        <v>0</v>
      </c>
      <c r="AF39" s="31">
        <f t="shared" si="6"/>
        <v>0</v>
      </c>
      <c r="AG39" s="31">
        <f>SUM('03'!H40,'03'!J40,'03'!L40)-'03'!F40</f>
        <v>0</v>
      </c>
      <c r="AH39" s="31">
        <f>SUM('03'!I40,'03'!K40,'03'!M40)-'03'!G40</f>
        <v>0</v>
      </c>
    </row>
    <row r="40" spans="2:34" ht="15.75" customHeight="1">
      <c r="B40" s="22"/>
      <c r="C40" s="23" t="s">
        <v>31</v>
      </c>
      <c r="D40" s="85">
        <f>SUM(F40+'04'!D40)</f>
        <v>260</v>
      </c>
      <c r="E40" s="85">
        <f>SUM(G40+'04'!E40)</f>
        <v>208</v>
      </c>
      <c r="F40" s="94">
        <f>H40+S40+'02'!H41+'02'!L41+'03'!F41+'03'!O41</f>
        <v>156</v>
      </c>
      <c r="G40" s="94">
        <f>I40+T40+'02'!I41+'02'!M41+'03'!G41+'03'!P41</f>
        <v>126</v>
      </c>
      <c r="H40" s="94">
        <v>8</v>
      </c>
      <c r="I40" s="95">
        <v>7</v>
      </c>
      <c r="J40" s="94">
        <v>3</v>
      </c>
      <c r="K40" s="94">
        <v>2</v>
      </c>
      <c r="L40" s="94">
        <v>4</v>
      </c>
      <c r="M40" s="94">
        <v>4</v>
      </c>
      <c r="N40" s="96"/>
      <c r="O40" s="96">
        <v>0</v>
      </c>
      <c r="P40" s="94">
        <v>0</v>
      </c>
      <c r="Q40" s="94">
        <v>1</v>
      </c>
      <c r="R40" s="94">
        <v>1</v>
      </c>
      <c r="S40" s="94">
        <v>34</v>
      </c>
      <c r="T40" s="94">
        <v>34</v>
      </c>
      <c r="U40" s="94">
        <v>14</v>
      </c>
      <c r="V40" s="94">
        <v>14</v>
      </c>
      <c r="W40" s="94">
        <v>17</v>
      </c>
      <c r="X40" s="94">
        <v>18</v>
      </c>
      <c r="Y40" s="24"/>
      <c r="Z40" s="25" t="str">
        <f t="shared" si="8"/>
        <v>その他</v>
      </c>
      <c r="AA40" s="31">
        <f>SUM(F40,'04'!D40)-'01'!D40</f>
        <v>0</v>
      </c>
      <c r="AB40" s="31">
        <f>SUM(G40,'04'!E40)-'01'!E40</f>
        <v>0</v>
      </c>
      <c r="AC40" s="31">
        <f>SUM(H40,S40,'02'!H41,'02'!L41,'03'!F41,'03'!O41)-'01'!F40</f>
        <v>0</v>
      </c>
      <c r="AD40" s="31">
        <f>SUM(I40,T40,'02'!I41,'02'!M41,'03'!G41,'03'!P41)-'01'!G40</f>
        <v>0</v>
      </c>
      <c r="AE40" s="31">
        <f t="shared" si="5"/>
        <v>0</v>
      </c>
      <c r="AF40" s="31">
        <f t="shared" si="6"/>
        <v>0</v>
      </c>
      <c r="AG40" s="31">
        <f>SUM('03'!H41,'03'!J41,'03'!L41)-'03'!F41</f>
        <v>0</v>
      </c>
      <c r="AH40" s="31">
        <f>SUM('03'!I41,'03'!K41,'03'!M41)-'03'!G41</f>
        <v>0</v>
      </c>
    </row>
    <row r="41" spans="2:34" s="19" customFormat="1" ht="15.75" customHeight="1">
      <c r="B41" s="141" t="s">
        <v>33</v>
      </c>
      <c r="C41" s="144"/>
      <c r="D41" s="85">
        <f>SUM(F41+'04'!D41)</f>
        <v>1501</v>
      </c>
      <c r="E41" s="85">
        <f>SUM(G41+'04'!E41)</f>
        <v>1037</v>
      </c>
      <c r="F41" s="90">
        <f>H41+S41+'02'!H42+'02'!L42+'03'!F42+'03'!O42</f>
        <v>1025</v>
      </c>
      <c r="G41" s="90">
        <f>I41+T41+'02'!I42+'02'!M42+'03'!G42+'03'!P42</f>
        <v>669</v>
      </c>
      <c r="H41" s="90">
        <v>28</v>
      </c>
      <c r="I41" s="92">
        <v>32</v>
      </c>
      <c r="J41" s="90">
        <v>7</v>
      </c>
      <c r="K41" s="90">
        <v>7</v>
      </c>
      <c r="L41" s="90">
        <v>12</v>
      </c>
      <c r="M41" s="90">
        <v>17</v>
      </c>
      <c r="N41" s="86"/>
      <c r="O41" s="99">
        <v>1</v>
      </c>
      <c r="P41" s="90">
        <v>1</v>
      </c>
      <c r="Q41" s="90">
        <v>8</v>
      </c>
      <c r="R41" s="90">
        <v>7</v>
      </c>
      <c r="S41" s="90">
        <v>251</v>
      </c>
      <c r="T41" s="90">
        <v>248</v>
      </c>
      <c r="U41" s="90">
        <v>128</v>
      </c>
      <c r="V41" s="90">
        <v>119</v>
      </c>
      <c r="W41" s="90">
        <v>107</v>
      </c>
      <c r="X41" s="90">
        <v>116</v>
      </c>
      <c r="Y41" s="140" t="str">
        <f>B41</f>
        <v>南北アメリカ州の国</v>
      </c>
      <c r="Z41" s="141"/>
      <c r="AA41" s="31">
        <f>SUM(F41,'04'!D41)-'01'!D41</f>
        <v>0</v>
      </c>
      <c r="AB41" s="31">
        <f>SUM(G41,'04'!E41)-'01'!E41</f>
        <v>0</v>
      </c>
      <c r="AC41" s="31">
        <f>SUM(H41,S41,'02'!H42,'02'!L42,'03'!F42,'03'!O42)-'01'!F41</f>
        <v>0</v>
      </c>
      <c r="AD41" s="31">
        <f>SUM(I41,T41,'02'!I42,'02'!M42,'03'!G42,'03'!P42)-'01'!G41</f>
        <v>0</v>
      </c>
      <c r="AE41" s="31">
        <f t="shared" si="5"/>
        <v>0</v>
      </c>
      <c r="AF41" s="31">
        <f t="shared" si="6"/>
        <v>0</v>
      </c>
      <c r="AG41" s="31">
        <f>SUM('03'!H42,'03'!J42,'03'!L42)-'03'!F42</f>
        <v>-3</v>
      </c>
      <c r="AH41" s="31">
        <f>SUM('03'!I42,'03'!K42,'03'!M42)-'03'!G42</f>
        <v>-3</v>
      </c>
    </row>
    <row r="42" spans="2:34" ht="15.75" customHeight="1">
      <c r="B42" s="25"/>
      <c r="C42" s="23" t="s">
        <v>39</v>
      </c>
      <c r="D42" s="85">
        <f>SUM(F42+'04'!D42)</f>
        <v>211</v>
      </c>
      <c r="E42" s="85">
        <f>SUM(G42+'04'!E42)</f>
        <v>184</v>
      </c>
      <c r="F42" s="94">
        <f>H42+S42+'02'!H43+'02'!L43+'03'!F43+'03'!O43</f>
        <v>125</v>
      </c>
      <c r="G42" s="94">
        <f>I42+T42+'02'!I43+'02'!M43+'03'!G43+'03'!P43</f>
        <v>119</v>
      </c>
      <c r="H42" s="94">
        <v>3</v>
      </c>
      <c r="I42" s="95">
        <v>3</v>
      </c>
      <c r="J42" s="94">
        <v>0</v>
      </c>
      <c r="K42" s="94">
        <v>0</v>
      </c>
      <c r="L42" s="94">
        <v>2</v>
      </c>
      <c r="M42" s="94">
        <v>2</v>
      </c>
      <c r="N42" s="96"/>
      <c r="O42" s="97">
        <v>0</v>
      </c>
      <c r="P42" s="94">
        <v>0</v>
      </c>
      <c r="Q42" s="94">
        <v>1</v>
      </c>
      <c r="R42" s="94">
        <v>1</v>
      </c>
      <c r="S42" s="94">
        <v>45</v>
      </c>
      <c r="T42" s="94">
        <v>48</v>
      </c>
      <c r="U42" s="94">
        <v>26</v>
      </c>
      <c r="V42" s="94">
        <v>26</v>
      </c>
      <c r="W42" s="94">
        <v>18</v>
      </c>
      <c r="X42" s="94">
        <v>21</v>
      </c>
      <c r="Y42" s="26"/>
      <c r="Z42" s="25" t="str">
        <f t="shared" ref="Z42:Z45" si="9">C42</f>
        <v>アメリカ</v>
      </c>
      <c r="AA42" s="31">
        <f>SUM(F42,'04'!D42)-'01'!D42</f>
        <v>0</v>
      </c>
      <c r="AB42" s="31">
        <f>SUM(G42,'04'!E42)-'01'!E42</f>
        <v>0</v>
      </c>
      <c r="AC42" s="31">
        <f>SUM(H42,S42,'02'!H43,'02'!L43,'03'!F43,'03'!O43)-'01'!F42</f>
        <v>0</v>
      </c>
      <c r="AD42" s="31">
        <f>SUM(I42,T42,'02'!I43,'02'!M43,'03'!G43,'03'!P43)-'01'!G42</f>
        <v>0</v>
      </c>
      <c r="AE42" s="31">
        <f t="shared" si="5"/>
        <v>0</v>
      </c>
      <c r="AF42" s="31">
        <f t="shared" si="6"/>
        <v>0</v>
      </c>
      <c r="AG42" s="31">
        <f>SUM('03'!H43,'03'!J43,'03'!L43)-'03'!F43</f>
        <v>-1</v>
      </c>
      <c r="AH42" s="31">
        <f>SUM('03'!I43,'03'!K43,'03'!M43)-'03'!G43</f>
        <v>-1</v>
      </c>
    </row>
    <row r="43" spans="2:34" ht="15.75" customHeight="1">
      <c r="B43" s="22"/>
      <c r="C43" s="23" t="s">
        <v>55</v>
      </c>
      <c r="D43" s="85">
        <f>SUM(F43+'04'!D43)</f>
        <v>42</v>
      </c>
      <c r="E43" s="85">
        <f>SUM(G43+'04'!E43)</f>
        <v>37</v>
      </c>
      <c r="F43" s="94">
        <f>H43+S43+'02'!H44+'02'!L44+'03'!F44+'03'!O44</f>
        <v>21</v>
      </c>
      <c r="G43" s="94">
        <f>I43+T43+'02'!I44+'02'!M44+'03'!G44+'03'!P44</f>
        <v>19</v>
      </c>
      <c r="H43" s="94">
        <v>2</v>
      </c>
      <c r="I43" s="95">
        <v>2</v>
      </c>
      <c r="J43" s="94">
        <v>0</v>
      </c>
      <c r="K43" s="94">
        <v>0</v>
      </c>
      <c r="L43" s="94">
        <v>1</v>
      </c>
      <c r="M43" s="94">
        <v>1</v>
      </c>
      <c r="N43" s="96"/>
      <c r="O43" s="97">
        <v>0</v>
      </c>
      <c r="P43" s="94">
        <v>0</v>
      </c>
      <c r="Q43" s="94">
        <v>1</v>
      </c>
      <c r="R43" s="94">
        <v>1</v>
      </c>
      <c r="S43" s="94">
        <v>7</v>
      </c>
      <c r="T43" s="94">
        <v>7</v>
      </c>
      <c r="U43" s="94">
        <v>5</v>
      </c>
      <c r="V43" s="94">
        <v>5</v>
      </c>
      <c r="W43" s="94">
        <v>1</v>
      </c>
      <c r="X43" s="94">
        <v>1</v>
      </c>
      <c r="Y43" s="27"/>
      <c r="Z43" s="25" t="str">
        <f t="shared" si="9"/>
        <v>カナダ</v>
      </c>
      <c r="AA43" s="31">
        <f>SUM(F43,'04'!D43)-'01'!D43</f>
        <v>0</v>
      </c>
      <c r="AB43" s="31">
        <f>SUM(G43,'04'!E43)-'01'!E43</f>
        <v>0</v>
      </c>
      <c r="AC43" s="31">
        <f>SUM(H43,S43,'02'!H44,'02'!L44,'03'!F44,'03'!O44)-'01'!F43</f>
        <v>0</v>
      </c>
      <c r="AD43" s="31">
        <f>SUM(I43,T43,'02'!I44,'02'!M44,'03'!G44,'03'!P44)-'01'!G43</f>
        <v>0</v>
      </c>
      <c r="AE43" s="31">
        <f t="shared" si="5"/>
        <v>0</v>
      </c>
      <c r="AF43" s="31">
        <f t="shared" si="6"/>
        <v>0</v>
      </c>
      <c r="AG43" s="31">
        <f>SUM('03'!H44,'03'!J44,'03'!L44)-'03'!F44</f>
        <v>-1</v>
      </c>
      <c r="AH43" s="31">
        <f>SUM('03'!I44,'03'!K44,'03'!M44)-'03'!G44</f>
        <v>-1</v>
      </c>
    </row>
    <row r="44" spans="2:34" ht="15.75" customHeight="1">
      <c r="B44" s="22"/>
      <c r="C44" s="23" t="s">
        <v>56</v>
      </c>
      <c r="D44" s="85">
        <f>SUM(F44+'04'!D44)</f>
        <v>718</v>
      </c>
      <c r="E44" s="85">
        <f>SUM(G44+'04'!E44)</f>
        <v>532</v>
      </c>
      <c r="F44" s="94">
        <f>H44+S44+'02'!H45+'02'!L45+'03'!F45+'03'!O45</f>
        <v>467</v>
      </c>
      <c r="G44" s="94">
        <f>I44+T44+'02'!I45+'02'!M45+'03'!G45+'03'!P45</f>
        <v>335</v>
      </c>
      <c r="H44" s="94">
        <v>19</v>
      </c>
      <c r="I44" s="95">
        <v>23</v>
      </c>
      <c r="J44" s="94">
        <v>6</v>
      </c>
      <c r="K44" s="94">
        <v>6</v>
      </c>
      <c r="L44" s="94">
        <v>9</v>
      </c>
      <c r="M44" s="94">
        <v>14</v>
      </c>
      <c r="N44" s="96"/>
      <c r="O44" s="97">
        <v>1</v>
      </c>
      <c r="P44" s="94">
        <v>1</v>
      </c>
      <c r="Q44" s="94">
        <v>3</v>
      </c>
      <c r="R44" s="94">
        <v>2</v>
      </c>
      <c r="S44" s="94">
        <v>125</v>
      </c>
      <c r="T44" s="94">
        <v>123</v>
      </c>
      <c r="U44" s="94">
        <v>59</v>
      </c>
      <c r="V44" s="94">
        <v>55</v>
      </c>
      <c r="W44" s="94">
        <v>54</v>
      </c>
      <c r="X44" s="94">
        <v>58</v>
      </c>
      <c r="Y44" s="27"/>
      <c r="Z44" s="25" t="str">
        <f t="shared" si="9"/>
        <v>ブラジル</v>
      </c>
      <c r="AA44" s="31">
        <f>SUM(F44,'04'!D44)-'01'!D44</f>
        <v>0</v>
      </c>
      <c r="AB44" s="31">
        <f>SUM(G44,'04'!E44)-'01'!E44</f>
        <v>0</v>
      </c>
      <c r="AC44" s="31">
        <f>SUM(H44,S44,'02'!H45,'02'!L45,'03'!F45,'03'!O45)-'01'!F44</f>
        <v>0</v>
      </c>
      <c r="AD44" s="31">
        <f>SUM(I44,T44,'02'!I45,'02'!M45,'03'!G45,'03'!P45)-'01'!G44</f>
        <v>0</v>
      </c>
      <c r="AE44" s="31">
        <f t="shared" si="5"/>
        <v>0</v>
      </c>
      <c r="AF44" s="31">
        <f t="shared" si="6"/>
        <v>0</v>
      </c>
      <c r="AG44" s="31">
        <f>SUM('03'!H45,'03'!J45,'03'!L45)-'03'!F45</f>
        <v>0</v>
      </c>
      <c r="AH44" s="31">
        <f>SUM('03'!I45,'03'!K45,'03'!M45)-'03'!G45</f>
        <v>0</v>
      </c>
    </row>
    <row r="45" spans="2:34" ht="15.75" customHeight="1">
      <c r="B45" s="22"/>
      <c r="C45" s="23" t="s">
        <v>57</v>
      </c>
      <c r="D45" s="85">
        <f>SUM(F45+'04'!D45)</f>
        <v>530</v>
      </c>
      <c r="E45" s="85">
        <f>SUM(G45+'04'!E45)</f>
        <v>284</v>
      </c>
      <c r="F45" s="94">
        <f>H45+S45+'02'!H46+'02'!L46+'03'!F46+'03'!O46</f>
        <v>412</v>
      </c>
      <c r="G45" s="94">
        <f>I45+T45+'02'!I46+'02'!M46+'03'!G46+'03'!P46</f>
        <v>196</v>
      </c>
      <c r="H45" s="94">
        <v>4</v>
      </c>
      <c r="I45" s="95">
        <v>4</v>
      </c>
      <c r="J45" s="94">
        <v>1</v>
      </c>
      <c r="K45" s="94">
        <v>1</v>
      </c>
      <c r="L45" s="94">
        <v>0</v>
      </c>
      <c r="M45" s="94">
        <v>0</v>
      </c>
      <c r="N45" s="96"/>
      <c r="O45" s="97">
        <v>0</v>
      </c>
      <c r="P45" s="94">
        <v>0</v>
      </c>
      <c r="Q45" s="94">
        <v>3</v>
      </c>
      <c r="R45" s="94">
        <v>3</v>
      </c>
      <c r="S45" s="94">
        <v>74</v>
      </c>
      <c r="T45" s="94">
        <v>70</v>
      </c>
      <c r="U45" s="94">
        <v>38</v>
      </c>
      <c r="V45" s="94">
        <v>33</v>
      </c>
      <c r="W45" s="94">
        <v>34</v>
      </c>
      <c r="X45" s="94">
        <v>36</v>
      </c>
      <c r="Y45" s="27"/>
      <c r="Z45" s="25" t="str">
        <f t="shared" si="9"/>
        <v>その他</v>
      </c>
      <c r="AA45" s="31">
        <f>SUM(F45,'04'!D45)-'01'!D45</f>
        <v>0</v>
      </c>
      <c r="AB45" s="31">
        <f>SUM(G45,'04'!E45)-'01'!E45</f>
        <v>0</v>
      </c>
      <c r="AC45" s="31">
        <f>SUM(H45,S45,'02'!H46,'02'!L46,'03'!F46,'03'!O46)-'01'!F45</f>
        <v>0</v>
      </c>
      <c r="AD45" s="31">
        <f>SUM(I45,T45,'02'!I46,'02'!M46,'03'!G46,'03'!P46)-'01'!G45</f>
        <v>0</v>
      </c>
      <c r="AE45" s="31">
        <f t="shared" si="5"/>
        <v>0</v>
      </c>
      <c r="AF45" s="31">
        <f t="shared" si="6"/>
        <v>0</v>
      </c>
      <c r="AG45" s="31">
        <f>SUM('03'!H46,'03'!J46,'03'!L46)-'03'!F46</f>
        <v>-1</v>
      </c>
      <c r="AH45" s="31">
        <f>SUM('03'!I46,'03'!K46,'03'!M46)-'03'!G46</f>
        <v>-1</v>
      </c>
    </row>
    <row r="46" spans="2:34" s="19" customFormat="1" ht="15.75" customHeight="1">
      <c r="B46" s="141" t="s">
        <v>35</v>
      </c>
      <c r="C46" s="144"/>
      <c r="D46" s="85">
        <f>SUM(F46+'04'!D46)</f>
        <v>217</v>
      </c>
      <c r="E46" s="85">
        <f>SUM(G46+'04'!E46)</f>
        <v>165</v>
      </c>
      <c r="F46" s="90">
        <f>H46+S46+'02'!H47+'02'!L47+'03'!F47+'03'!O47</f>
        <v>137</v>
      </c>
      <c r="G46" s="90">
        <f>I46+T46+'02'!I47+'02'!M47+'03'!G47+'03'!P47</f>
        <v>114</v>
      </c>
      <c r="H46" s="90">
        <v>13</v>
      </c>
      <c r="I46" s="92">
        <v>14</v>
      </c>
      <c r="J46" s="90">
        <v>1</v>
      </c>
      <c r="K46" s="90">
        <v>1</v>
      </c>
      <c r="L46" s="90">
        <v>1</v>
      </c>
      <c r="M46" s="90">
        <v>2</v>
      </c>
      <c r="N46" s="93"/>
      <c r="O46" s="99">
        <v>0</v>
      </c>
      <c r="P46" s="90">
        <v>0</v>
      </c>
      <c r="Q46" s="90">
        <v>11</v>
      </c>
      <c r="R46" s="90">
        <v>11</v>
      </c>
      <c r="S46" s="90">
        <v>42</v>
      </c>
      <c r="T46" s="90">
        <v>36</v>
      </c>
      <c r="U46" s="90">
        <v>23</v>
      </c>
      <c r="V46" s="90">
        <v>21</v>
      </c>
      <c r="W46" s="90">
        <v>18</v>
      </c>
      <c r="X46" s="90">
        <v>14</v>
      </c>
      <c r="Y46" s="140" t="str">
        <f t="shared" ref="Y46:Y49" si="10">B46</f>
        <v>アフリカ州 の 国</v>
      </c>
      <c r="Z46" s="141"/>
      <c r="AA46" s="31">
        <f>SUM(F46,'04'!D46)-'01'!D46</f>
        <v>0</v>
      </c>
      <c r="AB46" s="31">
        <f>SUM(G46,'04'!E46)-'01'!E46</f>
        <v>0</v>
      </c>
      <c r="AC46" s="31">
        <f>SUM(H46,S46,'02'!H47,'02'!L47,'03'!F47,'03'!O47)-'01'!F46</f>
        <v>0</v>
      </c>
      <c r="AD46" s="31">
        <f>SUM(I46,T46,'02'!I47,'02'!M47,'03'!G47,'03'!P47)-'01'!G46</f>
        <v>0</v>
      </c>
      <c r="AE46" s="31">
        <f t="shared" si="5"/>
        <v>0</v>
      </c>
      <c r="AF46" s="31">
        <f t="shared" si="6"/>
        <v>0</v>
      </c>
      <c r="AG46" s="31">
        <f>SUM('03'!H47,'03'!J47,'03'!L47)-'03'!F47</f>
        <v>0</v>
      </c>
      <c r="AH46" s="31">
        <f>SUM('03'!I47,'03'!K47,'03'!M47)-'03'!G47</f>
        <v>0</v>
      </c>
    </row>
    <row r="47" spans="2:34" s="19" customFormat="1" ht="15.75" customHeight="1">
      <c r="B47" s="141" t="s">
        <v>36</v>
      </c>
      <c r="C47" s="144"/>
      <c r="D47" s="85">
        <f>SUM(F47+'04'!D47)</f>
        <v>68</v>
      </c>
      <c r="E47" s="85">
        <f>SUM(G47+'04'!E47)</f>
        <v>54</v>
      </c>
      <c r="F47" s="90">
        <f>H47+S47+'02'!H48+'02'!L48+'03'!F48+'03'!O48</f>
        <v>55</v>
      </c>
      <c r="G47" s="90">
        <f>I47+T47+'02'!I48+'02'!M48+'03'!G48+'03'!P48</f>
        <v>46</v>
      </c>
      <c r="H47" s="90">
        <v>3</v>
      </c>
      <c r="I47" s="92">
        <v>4</v>
      </c>
      <c r="J47" s="90">
        <v>0</v>
      </c>
      <c r="K47" s="90">
        <v>0</v>
      </c>
      <c r="L47" s="90">
        <v>3</v>
      </c>
      <c r="M47" s="90">
        <v>4</v>
      </c>
      <c r="N47" s="93"/>
      <c r="O47" s="99">
        <v>0</v>
      </c>
      <c r="P47" s="90">
        <v>0</v>
      </c>
      <c r="Q47" s="90">
        <v>0</v>
      </c>
      <c r="R47" s="90">
        <v>0</v>
      </c>
      <c r="S47" s="90">
        <v>14</v>
      </c>
      <c r="T47" s="90">
        <v>14</v>
      </c>
      <c r="U47" s="90">
        <v>7</v>
      </c>
      <c r="V47" s="90">
        <v>6</v>
      </c>
      <c r="W47" s="90">
        <v>7</v>
      </c>
      <c r="X47" s="90">
        <v>8</v>
      </c>
      <c r="Y47" s="140" t="str">
        <f t="shared" si="10"/>
        <v>オセアニア州の国</v>
      </c>
      <c r="Z47" s="141"/>
      <c r="AA47" s="31">
        <f>SUM(F47,'04'!D47)-'01'!D47</f>
        <v>0</v>
      </c>
      <c r="AB47" s="31">
        <f>SUM(G47,'04'!E47)-'01'!E47</f>
        <v>0</v>
      </c>
      <c r="AC47" s="31">
        <f>SUM(H47,S47,'02'!H48,'02'!L48,'03'!F48,'03'!O48)-'01'!F47</f>
        <v>0</v>
      </c>
      <c r="AD47" s="31">
        <f>SUM(I47,T47,'02'!I48,'02'!M48,'03'!G48,'03'!P48)-'01'!G47</f>
        <v>0</v>
      </c>
      <c r="AE47" s="31">
        <f t="shared" si="5"/>
        <v>0</v>
      </c>
      <c r="AF47" s="31">
        <f t="shared" si="6"/>
        <v>0</v>
      </c>
      <c r="AG47" s="31">
        <f>SUM('03'!H48,'03'!J48,'03'!L48)-'03'!F48</f>
        <v>0</v>
      </c>
      <c r="AH47" s="31">
        <f>SUM('03'!I48,'03'!K48,'03'!M48)-'03'!G48</f>
        <v>0</v>
      </c>
    </row>
    <row r="48" spans="2:34" s="19" customFormat="1" ht="15.75" customHeight="1">
      <c r="B48" s="141" t="s">
        <v>37</v>
      </c>
      <c r="C48" s="144"/>
      <c r="D48" s="85">
        <f>SUM(F48+'04'!D48)</f>
        <v>0</v>
      </c>
      <c r="E48" s="85">
        <f>SUM(G48+'04'!E48)</f>
        <v>0</v>
      </c>
      <c r="F48" s="90">
        <f>H48+S48+'02'!H49+'02'!L49+'03'!F49+'03'!O49</f>
        <v>0</v>
      </c>
      <c r="G48" s="90">
        <f>I48+T48+'02'!I49+'02'!M49+'03'!G49+'03'!P49</f>
        <v>0</v>
      </c>
      <c r="H48" s="90">
        <v>0</v>
      </c>
      <c r="I48" s="92">
        <v>0</v>
      </c>
      <c r="J48" s="90">
        <v>0</v>
      </c>
      <c r="K48" s="90">
        <v>0</v>
      </c>
      <c r="L48" s="90">
        <v>0</v>
      </c>
      <c r="M48" s="90">
        <v>0</v>
      </c>
      <c r="N48" s="93"/>
      <c r="O48" s="99">
        <v>0</v>
      </c>
      <c r="P48" s="90">
        <v>0</v>
      </c>
      <c r="Q48" s="90">
        <v>0</v>
      </c>
      <c r="R48" s="90">
        <v>0</v>
      </c>
      <c r="S48" s="90">
        <v>0</v>
      </c>
      <c r="T48" s="90">
        <v>0</v>
      </c>
      <c r="U48" s="90">
        <v>0</v>
      </c>
      <c r="V48" s="90">
        <v>0</v>
      </c>
      <c r="W48" s="90">
        <v>0</v>
      </c>
      <c r="X48" s="90">
        <v>0</v>
      </c>
      <c r="Y48" s="140" t="str">
        <f t="shared" si="10"/>
        <v>無国籍</v>
      </c>
      <c r="Z48" s="141"/>
      <c r="AA48" s="31">
        <f>SUM(F48,'04'!D48)-'01'!D48</f>
        <v>0</v>
      </c>
      <c r="AB48" s="31">
        <f>SUM(G48,'04'!E48)-'01'!E48</f>
        <v>0</v>
      </c>
      <c r="AC48" s="31">
        <f>SUM(H48,S48,'02'!H49,'02'!L49,'03'!F49,'03'!O49)-'01'!F48</f>
        <v>0</v>
      </c>
      <c r="AD48" s="31">
        <f>SUM(I48,T48,'02'!I49,'02'!M49,'03'!G49,'03'!P49)-'01'!G48</f>
        <v>0</v>
      </c>
      <c r="AE48" s="31">
        <f t="shared" si="5"/>
        <v>0</v>
      </c>
      <c r="AF48" s="31">
        <f t="shared" si="6"/>
        <v>0</v>
      </c>
      <c r="AG48" s="31">
        <f>SUM('03'!H49,'03'!J49,'03'!L49)-'03'!F49</f>
        <v>0</v>
      </c>
      <c r="AH48" s="31">
        <f>SUM('03'!I49,'03'!K49,'03'!M49)-'03'!G49</f>
        <v>0</v>
      </c>
    </row>
    <row r="49" spans="2:34" s="19" customFormat="1" ht="15.75" customHeight="1" thickBot="1">
      <c r="B49" s="138" t="s">
        <v>38</v>
      </c>
      <c r="C49" s="139"/>
      <c r="D49" s="100">
        <f>SUM(F49+'04'!D49)</f>
        <v>0</v>
      </c>
      <c r="E49" s="100">
        <f>SUM(G49+'04'!E49)</f>
        <v>0</v>
      </c>
      <c r="F49" s="101">
        <f>H49+S49+'02'!H50+'02'!L50+'03'!F50+'03'!O50</f>
        <v>0</v>
      </c>
      <c r="G49" s="101">
        <f>I49+T49+'02'!I50+'02'!M50+'03'!G50+'03'!P50</f>
        <v>0</v>
      </c>
      <c r="H49" s="101">
        <v>0</v>
      </c>
      <c r="I49" s="102">
        <v>0</v>
      </c>
      <c r="J49" s="101">
        <v>0</v>
      </c>
      <c r="K49" s="101">
        <v>0</v>
      </c>
      <c r="L49" s="101">
        <v>0</v>
      </c>
      <c r="M49" s="101">
        <v>0</v>
      </c>
      <c r="N49" s="93"/>
      <c r="O49" s="103">
        <v>0</v>
      </c>
      <c r="P49" s="101">
        <v>0</v>
      </c>
      <c r="Q49" s="101">
        <v>0</v>
      </c>
      <c r="R49" s="101">
        <v>0</v>
      </c>
      <c r="S49" s="101">
        <v>0</v>
      </c>
      <c r="T49" s="101">
        <v>0</v>
      </c>
      <c r="U49" s="101">
        <v>0</v>
      </c>
      <c r="V49" s="101">
        <v>0</v>
      </c>
      <c r="W49" s="101">
        <v>0</v>
      </c>
      <c r="X49" s="101">
        <v>0</v>
      </c>
      <c r="Y49" s="143" t="str">
        <f t="shared" si="10"/>
        <v>国籍不明</v>
      </c>
      <c r="Z49" s="138"/>
      <c r="AA49" s="31">
        <f>SUM(F49,'04'!D49)-'01'!D49</f>
        <v>0</v>
      </c>
      <c r="AB49" s="31">
        <f>SUM(G49,'04'!E49)-'01'!E49</f>
        <v>0</v>
      </c>
      <c r="AC49" s="31">
        <f>SUM(H49,S49,'02'!H50,'02'!L50,'03'!F50,'03'!O50)-'01'!F49</f>
        <v>0</v>
      </c>
      <c r="AD49" s="31">
        <f>SUM(I49,T49,'02'!I50,'02'!M50,'03'!G50,'03'!P50)-'01'!G49</f>
        <v>0</v>
      </c>
      <c r="AE49" s="31">
        <f t="shared" si="5"/>
        <v>0</v>
      </c>
      <c r="AF49" s="31">
        <f t="shared" si="6"/>
        <v>0</v>
      </c>
      <c r="AG49" s="31">
        <f>SUM('03'!H50,'03'!J50,'03'!L50)-'03'!F50</f>
        <v>0</v>
      </c>
      <c r="AH49" s="31">
        <f>SUM('03'!I50,'03'!K50,'03'!M50)-'03'!G50</f>
        <v>0</v>
      </c>
    </row>
    <row r="50" spans="2:34" ht="23.25" customHeight="1">
      <c r="B50" s="79" t="s">
        <v>127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80"/>
      <c r="Y50" s="7"/>
    </row>
    <row r="51" spans="2:34" ht="15" customHeight="1">
      <c r="B51" s="145" t="s">
        <v>115</v>
      </c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80"/>
      <c r="Y51" s="7"/>
    </row>
    <row r="52" spans="2:34" ht="15" customHeight="1">
      <c r="B52" s="142" t="s">
        <v>141</v>
      </c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80"/>
    </row>
    <row r="55" spans="2:34" ht="14.4">
      <c r="C55" s="81" t="s">
        <v>79</v>
      </c>
    </row>
    <row r="56" spans="2:34" ht="14.4">
      <c r="C56" s="30" t="s">
        <v>80</v>
      </c>
      <c r="D56" s="31">
        <f>SUM(D20,D34,D41,D46:D49)-D17</f>
        <v>0</v>
      </c>
      <c r="E56" s="31">
        <f t="shared" ref="E56:M56" si="11">SUM(E20,E34,E41,E46:E49)-E17</f>
        <v>0</v>
      </c>
      <c r="F56" s="31">
        <f t="shared" si="11"/>
        <v>0</v>
      </c>
      <c r="G56" s="31">
        <f t="shared" si="11"/>
        <v>0</v>
      </c>
      <c r="H56" s="31">
        <f t="shared" si="11"/>
        <v>0</v>
      </c>
      <c r="I56" s="31">
        <f t="shared" si="11"/>
        <v>0</v>
      </c>
      <c r="J56" s="31">
        <f t="shared" si="11"/>
        <v>0</v>
      </c>
      <c r="K56" s="31">
        <f t="shared" si="11"/>
        <v>0</v>
      </c>
      <c r="L56" s="31">
        <f t="shared" si="11"/>
        <v>0</v>
      </c>
      <c r="M56" s="31">
        <f t="shared" si="11"/>
        <v>0</v>
      </c>
      <c r="O56" s="31">
        <f>SUM(O20,O34,O41,O46:O49)-O17</f>
        <v>0</v>
      </c>
      <c r="P56" s="31">
        <f t="shared" ref="P56:X56" si="12">SUM(P20,P34,P41,P46:P49)-P17</f>
        <v>0</v>
      </c>
      <c r="Q56" s="31">
        <f t="shared" si="12"/>
        <v>0</v>
      </c>
      <c r="R56" s="31">
        <f t="shared" si="12"/>
        <v>0</v>
      </c>
      <c r="S56" s="31">
        <f t="shared" si="12"/>
        <v>0</v>
      </c>
      <c r="T56" s="31">
        <f t="shared" si="12"/>
        <v>0</v>
      </c>
      <c r="U56" s="31">
        <f t="shared" si="12"/>
        <v>0</v>
      </c>
      <c r="V56" s="31">
        <f t="shared" si="12"/>
        <v>0</v>
      </c>
      <c r="W56" s="31">
        <f t="shared" si="12"/>
        <v>0</v>
      </c>
      <c r="X56" s="31">
        <f t="shared" si="12"/>
        <v>0</v>
      </c>
    </row>
    <row r="57" spans="2:34" ht="14.4">
      <c r="C57" s="30" t="s">
        <v>81</v>
      </c>
      <c r="D57" s="31">
        <f>SUM(D21:D33)-D20</f>
        <v>0</v>
      </c>
      <c r="E57" s="31">
        <f t="shared" ref="E57:M57" si="13">SUM(E21:E33)-E20</f>
        <v>0</v>
      </c>
      <c r="F57" s="31">
        <f t="shared" si="13"/>
        <v>0</v>
      </c>
      <c r="G57" s="31">
        <f t="shared" si="13"/>
        <v>0</v>
      </c>
      <c r="H57" s="31">
        <f t="shared" si="13"/>
        <v>0</v>
      </c>
      <c r="I57" s="31">
        <f t="shared" si="13"/>
        <v>0</v>
      </c>
      <c r="J57" s="31">
        <f t="shared" si="13"/>
        <v>0</v>
      </c>
      <c r="K57" s="31">
        <f t="shared" si="13"/>
        <v>0</v>
      </c>
      <c r="L57" s="31">
        <f t="shared" si="13"/>
        <v>0</v>
      </c>
      <c r="M57" s="31">
        <f t="shared" si="13"/>
        <v>0</v>
      </c>
      <c r="O57" s="31">
        <f>SUM(O21:O33)-O20</f>
        <v>0</v>
      </c>
      <c r="P57" s="31">
        <f t="shared" ref="P57:X57" si="14">SUM(P21:P33)-P20</f>
        <v>0</v>
      </c>
      <c r="Q57" s="31">
        <f t="shared" si="14"/>
        <v>0</v>
      </c>
      <c r="R57" s="31">
        <f t="shared" si="14"/>
        <v>0</v>
      </c>
      <c r="S57" s="31">
        <f t="shared" si="14"/>
        <v>0</v>
      </c>
      <c r="T57" s="31">
        <f t="shared" si="14"/>
        <v>0</v>
      </c>
      <c r="U57" s="31">
        <f t="shared" si="14"/>
        <v>0</v>
      </c>
      <c r="V57" s="31">
        <f t="shared" si="14"/>
        <v>0</v>
      </c>
      <c r="W57" s="31">
        <f t="shared" si="14"/>
        <v>0</v>
      </c>
      <c r="X57" s="31">
        <f t="shared" si="14"/>
        <v>0</v>
      </c>
    </row>
    <row r="58" spans="2:34" ht="14.4">
      <c r="C58" s="30" t="s">
        <v>82</v>
      </c>
      <c r="D58" s="31">
        <f>SUM(D35:D40)-D34</f>
        <v>0</v>
      </c>
      <c r="E58" s="31">
        <f t="shared" ref="E58:M58" si="15">SUM(E35:E40)-E34</f>
        <v>0</v>
      </c>
      <c r="F58" s="31">
        <f t="shared" si="15"/>
        <v>0</v>
      </c>
      <c r="G58" s="31">
        <f t="shared" si="15"/>
        <v>0</v>
      </c>
      <c r="H58" s="31">
        <f t="shared" si="15"/>
        <v>0</v>
      </c>
      <c r="I58" s="31">
        <f t="shared" si="15"/>
        <v>0</v>
      </c>
      <c r="J58" s="31">
        <f t="shared" si="15"/>
        <v>0</v>
      </c>
      <c r="K58" s="31">
        <f t="shared" si="15"/>
        <v>0</v>
      </c>
      <c r="L58" s="31">
        <f t="shared" si="15"/>
        <v>0</v>
      </c>
      <c r="M58" s="31">
        <f t="shared" si="15"/>
        <v>0</v>
      </c>
      <c r="O58" s="31">
        <f>SUM(O35:O40)-O34</f>
        <v>0</v>
      </c>
      <c r="P58" s="31">
        <f t="shared" ref="P58:X58" si="16">SUM(P35:P40)-P34</f>
        <v>0</v>
      </c>
      <c r="Q58" s="31">
        <f t="shared" si="16"/>
        <v>0</v>
      </c>
      <c r="R58" s="31">
        <f t="shared" si="16"/>
        <v>0</v>
      </c>
      <c r="S58" s="31">
        <f t="shared" si="16"/>
        <v>0</v>
      </c>
      <c r="T58" s="31">
        <f t="shared" si="16"/>
        <v>0</v>
      </c>
      <c r="U58" s="31">
        <f t="shared" si="16"/>
        <v>0</v>
      </c>
      <c r="V58" s="31">
        <f t="shared" si="16"/>
        <v>0</v>
      </c>
      <c r="W58" s="31">
        <f t="shared" si="16"/>
        <v>0</v>
      </c>
      <c r="X58" s="31">
        <f t="shared" si="16"/>
        <v>0</v>
      </c>
    </row>
    <row r="59" spans="2:34" ht="14.4">
      <c r="C59" s="30" t="s">
        <v>83</v>
      </c>
      <c r="D59" s="31">
        <f>SUM(D42:D45)-D41</f>
        <v>0</v>
      </c>
      <c r="E59" s="31">
        <f t="shared" ref="E59:M59" si="17">SUM(E42:E45)-E41</f>
        <v>0</v>
      </c>
      <c r="F59" s="31">
        <f t="shared" si="17"/>
        <v>0</v>
      </c>
      <c r="G59" s="31">
        <f t="shared" si="17"/>
        <v>0</v>
      </c>
      <c r="H59" s="31">
        <f t="shared" si="17"/>
        <v>0</v>
      </c>
      <c r="I59" s="31">
        <f t="shared" si="17"/>
        <v>0</v>
      </c>
      <c r="J59" s="31">
        <f t="shared" si="17"/>
        <v>0</v>
      </c>
      <c r="K59" s="31">
        <f t="shared" si="17"/>
        <v>0</v>
      </c>
      <c r="L59" s="31">
        <f t="shared" si="17"/>
        <v>0</v>
      </c>
      <c r="M59" s="31">
        <f t="shared" si="17"/>
        <v>0</v>
      </c>
      <c r="O59" s="31">
        <f>SUM(O42:O45)-O41</f>
        <v>0</v>
      </c>
      <c r="P59" s="31">
        <f t="shared" ref="P59:X59" si="18">SUM(P42:P45)-P41</f>
        <v>0</v>
      </c>
      <c r="Q59" s="31">
        <f t="shared" si="18"/>
        <v>0</v>
      </c>
      <c r="R59" s="31">
        <f t="shared" si="18"/>
        <v>0</v>
      </c>
      <c r="S59" s="31">
        <f t="shared" si="18"/>
        <v>0</v>
      </c>
      <c r="T59" s="31">
        <f t="shared" si="18"/>
        <v>0</v>
      </c>
      <c r="U59" s="31">
        <f t="shared" si="18"/>
        <v>0</v>
      </c>
      <c r="V59" s="31">
        <f t="shared" si="18"/>
        <v>0</v>
      </c>
      <c r="W59" s="31">
        <f t="shared" si="18"/>
        <v>0</v>
      </c>
      <c r="X59" s="31">
        <f t="shared" si="18"/>
        <v>0</v>
      </c>
    </row>
    <row r="60" spans="2:34" ht="14.4">
      <c r="C60" s="30"/>
      <c r="D60" s="82" t="s">
        <v>98</v>
      </c>
      <c r="E60" s="82"/>
      <c r="F60" s="82" t="s">
        <v>99</v>
      </c>
      <c r="G60" s="82"/>
      <c r="H60" s="82" t="s">
        <v>100</v>
      </c>
      <c r="I60" s="82"/>
      <c r="J60" s="82" t="s">
        <v>101</v>
      </c>
      <c r="K60" s="82"/>
    </row>
    <row r="61" spans="2:34" ht="14.4">
      <c r="C61" s="81" t="s">
        <v>84</v>
      </c>
      <c r="D61" s="82" t="s">
        <v>104</v>
      </c>
      <c r="E61" s="82" t="s">
        <v>105</v>
      </c>
      <c r="F61" s="82" t="s">
        <v>104</v>
      </c>
      <c r="G61" s="82" t="s">
        <v>105</v>
      </c>
      <c r="H61" s="82" t="s">
        <v>104</v>
      </c>
      <c r="I61" s="82" t="s">
        <v>105</v>
      </c>
      <c r="J61" s="82" t="s">
        <v>104</v>
      </c>
      <c r="K61" s="82" t="s">
        <v>105</v>
      </c>
    </row>
    <row r="62" spans="2:34" ht="14.4">
      <c r="C62" s="30" t="s">
        <v>111</v>
      </c>
      <c r="D62" s="31">
        <f>SUM(H8,S8,'02'!H9,'02'!L9,'03'!F9,'03'!O9,'04'!D8)-'01'!D8</f>
        <v>0</v>
      </c>
      <c r="E62" s="31">
        <f>SUM(I8,T8,'02'!I9,'02'!M9,'03'!G9,'03'!P9,'04'!E8)-'01'!E8</f>
        <v>0</v>
      </c>
      <c r="F62" s="31">
        <f>SUM(H8,S8,'02'!H9,'02'!L9,'03'!F9,'03'!O9)-'01'!F8</f>
        <v>0</v>
      </c>
      <c r="G62" s="31">
        <f>SUM(I8,T8,'02'!I9,'02'!M9,'03'!G9,'03'!P9)-'01'!G8</f>
        <v>0</v>
      </c>
      <c r="H62" s="31">
        <f>SUM(J8,L8,O8,Q8)-H8</f>
        <v>0</v>
      </c>
      <c r="I62" s="31">
        <f>SUM(K8,M8,P8,R8)-I8</f>
        <v>0</v>
      </c>
      <c r="J62" s="31">
        <f>SUM('03'!H9,'03'!J9,'03'!L9)-'03'!F9</f>
        <v>0</v>
      </c>
      <c r="K62" s="31">
        <f>SUM('03'!I9,'03'!K9,'03'!M9)-'03'!G9</f>
        <v>0</v>
      </c>
    </row>
    <row r="63" spans="2:34" ht="14.4">
      <c r="C63" s="30" t="s">
        <v>112</v>
      </c>
      <c r="D63" s="31">
        <f>SUM(H9,S9,'02'!H10,'02'!L10,'03'!F10,'03'!O10,'04'!D9)-'01'!D9</f>
        <v>0</v>
      </c>
      <c r="E63" s="31">
        <f>SUM(I9,T9,'02'!I10,'02'!M10,'03'!G10,'03'!P10,'04'!E9)-'01'!E9</f>
        <v>0</v>
      </c>
      <c r="F63" s="31">
        <f>SUM(H9,S9,'02'!H10,'02'!L10,'03'!F10,'03'!O10)-'01'!F9</f>
        <v>0</v>
      </c>
      <c r="G63" s="31">
        <f>SUM(I9,T9,'02'!I10,'02'!M10,'03'!G10,'03'!P10)-'01'!G9</f>
        <v>0</v>
      </c>
      <c r="H63" s="31">
        <f t="shared" ref="H63:H71" si="19">SUM(J9,L9,O9,Q9)-H9</f>
        <v>0</v>
      </c>
      <c r="I63" s="31">
        <f t="shared" ref="I63:I70" si="20">SUM(K9,M9,P9,R9)-I9</f>
        <v>0</v>
      </c>
      <c r="J63" s="31">
        <f>SUM('03'!H10,'03'!J10,'03'!L10)-'03'!F10</f>
        <v>0</v>
      </c>
      <c r="K63" s="31">
        <f>SUM('03'!I10,'03'!K10,'03'!M10)-'03'!G10</f>
        <v>0</v>
      </c>
    </row>
    <row r="64" spans="2:34" ht="14.4">
      <c r="C64" s="30" t="s">
        <v>113</v>
      </c>
      <c r="D64" s="31">
        <f>SUM(H10,S10,'02'!H11,'02'!L11,'03'!F11,'03'!O11,'04'!D10)-'01'!D10</f>
        <v>0</v>
      </c>
      <c r="E64" s="31">
        <f>SUM(I10,T10,'02'!I11,'02'!M11,'03'!G11,'03'!P11,'04'!E10)-'01'!E10</f>
        <v>0</v>
      </c>
      <c r="F64" s="31">
        <f>SUM(H10,S10,'02'!H11,'02'!L11,'03'!F11,'03'!O11)-'01'!F10</f>
        <v>0</v>
      </c>
      <c r="G64" s="31">
        <f>SUM(I10,T10,'02'!I11,'02'!M11,'03'!G11,'03'!P11)-'01'!G10</f>
        <v>0</v>
      </c>
      <c r="H64" s="31">
        <f t="shared" si="19"/>
        <v>0</v>
      </c>
      <c r="I64" s="31">
        <f t="shared" si="20"/>
        <v>0</v>
      </c>
      <c r="J64" s="31">
        <f>SUM('03'!H11,'03'!J11,'03'!L11)-'03'!F11</f>
        <v>0</v>
      </c>
      <c r="K64" s="31">
        <f>SUM('03'!I11,'03'!K11,'03'!M11)-'03'!G11</f>
        <v>0</v>
      </c>
    </row>
    <row r="65" spans="3:11" ht="14.4">
      <c r="C65" s="30" t="s">
        <v>114</v>
      </c>
      <c r="D65" s="31">
        <f>SUM(H11,S11,'02'!H12,'02'!L12,'03'!F12,'03'!O12,'04'!D11)-'01'!D11</f>
        <v>0</v>
      </c>
      <c r="E65" s="31">
        <f>SUM(I11,T11,'02'!I12,'02'!M12,'03'!G12,'03'!P12,'04'!E11)-'01'!E11</f>
        <v>0</v>
      </c>
      <c r="F65" s="31">
        <f>SUM(H11,S11,'02'!H12,'02'!L12,'03'!F12,'03'!O12)-'01'!F11</f>
        <v>0</v>
      </c>
      <c r="G65" s="31">
        <f>SUM(I11,T11,'02'!I12,'02'!M12,'03'!G12,'03'!P12)-'01'!G11</f>
        <v>0</v>
      </c>
      <c r="H65" s="31">
        <f t="shared" si="19"/>
        <v>0</v>
      </c>
      <c r="I65" s="31">
        <f t="shared" si="20"/>
        <v>0</v>
      </c>
      <c r="J65" s="31">
        <f>SUM('03'!H12,'03'!J12,'03'!L12)-'03'!F12</f>
        <v>0</v>
      </c>
      <c r="K65" s="31">
        <f>SUM('03'!I12,'03'!K12,'03'!M12)-'03'!G12</f>
        <v>0</v>
      </c>
    </row>
    <row r="66" spans="3:11" ht="14.4">
      <c r="C66" s="30" t="s">
        <v>135</v>
      </c>
      <c r="D66" s="31">
        <f>SUM(H12,S12,'02'!H13,'02'!L13,'03'!F13,'03'!O13,'04'!D12)-'01'!D12</f>
        <v>0</v>
      </c>
      <c r="E66" s="31">
        <f>SUM(I12,T12,'02'!I13,'02'!M13,'03'!G13,'03'!P13,'04'!E12)-'01'!E12</f>
        <v>0</v>
      </c>
      <c r="F66" s="31">
        <f>SUM(H12,S12,'02'!H13,'02'!L13,'03'!F13,'03'!O13)-'01'!F12</f>
        <v>0</v>
      </c>
      <c r="G66" s="31">
        <f>SUM(I12,T12,'02'!I13,'02'!M13,'03'!G13,'03'!P13)-'01'!G12</f>
        <v>0</v>
      </c>
      <c r="H66" s="31">
        <f t="shared" si="19"/>
        <v>0</v>
      </c>
      <c r="I66" s="31">
        <f t="shared" si="20"/>
        <v>0</v>
      </c>
      <c r="J66" s="31">
        <f>SUM('03'!H13,'03'!J13,'03'!L13)-'03'!F13</f>
        <v>0</v>
      </c>
      <c r="K66" s="31">
        <f>SUM('03'!I13,'03'!K13,'03'!M13)-'03'!G13</f>
        <v>0</v>
      </c>
    </row>
    <row r="67" spans="3:11" ht="14.4">
      <c r="C67" s="30" t="s">
        <v>136</v>
      </c>
      <c r="D67" s="31">
        <f>SUM(H13,S13,'02'!H14,'02'!L14,'03'!F14,'03'!O14,'04'!D13)-'01'!D13</f>
        <v>0</v>
      </c>
      <c r="E67" s="31">
        <f>SUM(I13,T13,'02'!I14,'02'!M14,'03'!G14,'03'!P14,'04'!E13)-'01'!E13</f>
        <v>0</v>
      </c>
      <c r="F67" s="31">
        <f>SUM(H13,S13,'02'!H14,'02'!L14,'03'!F14,'03'!O14)-'01'!F13</f>
        <v>0</v>
      </c>
      <c r="G67" s="31">
        <f>SUM(I13,T13,'02'!I14,'02'!M14,'03'!G14,'03'!P14)-'01'!G13</f>
        <v>0</v>
      </c>
      <c r="H67" s="31">
        <f t="shared" si="19"/>
        <v>0</v>
      </c>
      <c r="I67" s="31">
        <f t="shared" si="20"/>
        <v>0</v>
      </c>
      <c r="J67" s="31">
        <f>SUM('03'!H14,'03'!J14,'03'!L14)-'03'!F14</f>
        <v>0</v>
      </c>
      <c r="K67" s="31">
        <f>SUM('03'!I14,'03'!K14,'03'!M14)-'03'!G14</f>
        <v>0</v>
      </c>
    </row>
    <row r="68" spans="3:11" ht="14.4">
      <c r="C68" s="30" t="s">
        <v>137</v>
      </c>
      <c r="D68" s="31">
        <f>SUM(H14,S14,'02'!H15,'02'!L15,'03'!F15,'03'!O15,'04'!D14)-'01'!D14</f>
        <v>0</v>
      </c>
      <c r="E68" s="31">
        <f>SUM(I14,T14,'02'!I15,'02'!M15,'03'!G15,'03'!P15,'04'!E14)-'01'!E14</f>
        <v>0</v>
      </c>
      <c r="F68" s="31">
        <f>SUM(H14,S14,'02'!H15,'02'!L15,'03'!F15,'03'!O15)-'01'!F14</f>
        <v>0</v>
      </c>
      <c r="G68" s="31">
        <f>SUM(I14,T14,'02'!I15,'02'!M15,'03'!G15,'03'!P15)-'01'!G14</f>
        <v>0</v>
      </c>
      <c r="H68" s="31">
        <f t="shared" si="19"/>
        <v>0</v>
      </c>
      <c r="I68" s="31">
        <f t="shared" si="20"/>
        <v>0</v>
      </c>
      <c r="J68" s="31">
        <f>SUM('03'!H15,'03'!J15,'03'!L15)-'03'!F15</f>
        <v>0</v>
      </c>
      <c r="K68" s="31">
        <f>SUM('03'!I15,'03'!K15,'03'!M15)-'03'!G15</f>
        <v>0</v>
      </c>
    </row>
    <row r="69" spans="3:11" ht="14.4">
      <c r="C69" s="30" t="s">
        <v>138</v>
      </c>
      <c r="D69" s="31">
        <f>SUM(H15,S15,'02'!H16,'02'!L16,'03'!F16,'03'!O16,'04'!D15)-'01'!D15</f>
        <v>0</v>
      </c>
      <c r="E69" s="31">
        <f>SUM(I15,T15,'02'!I16,'02'!M16,'03'!G16,'03'!P16,'04'!E15)-'01'!E15</f>
        <v>0</v>
      </c>
      <c r="F69" s="31">
        <f>SUM(H15,S15,'02'!H16,'02'!L16,'03'!F16,'03'!O16)-'01'!F15</f>
        <v>0</v>
      </c>
      <c r="G69" s="31">
        <f>SUM(I15,T15,'02'!I16,'02'!M16,'03'!G16,'03'!P16)-'01'!G15</f>
        <v>0</v>
      </c>
      <c r="H69" s="31">
        <f t="shared" si="19"/>
        <v>0</v>
      </c>
      <c r="I69" s="31">
        <f t="shared" si="20"/>
        <v>0</v>
      </c>
      <c r="J69" s="31">
        <f>SUM('03'!H16,'03'!J16,'03'!L16)-'03'!F16</f>
        <v>0</v>
      </c>
      <c r="K69" s="31">
        <f>SUM('03'!I16,'03'!K16,'03'!M16)-'03'!G16</f>
        <v>0</v>
      </c>
    </row>
    <row r="70" spans="3:11" ht="14.4">
      <c r="C70" s="30" t="s">
        <v>139</v>
      </c>
      <c r="D70" s="31">
        <f>SUM(H16,S16,'02'!H17,'02'!L17,'03'!F17,'03'!O17,'04'!D16)-'01'!D16</f>
        <v>0</v>
      </c>
      <c r="E70" s="31">
        <f>SUM(I16,T16,'02'!I17,'02'!M17,'03'!G17,'03'!P17,'04'!E16)-'01'!E16</f>
        <v>0</v>
      </c>
      <c r="F70" s="31">
        <f>SUM(H16,S16,'02'!H17,'02'!L17,'03'!F17,'03'!O17)-'01'!F16</f>
        <v>0</v>
      </c>
      <c r="G70" s="31">
        <f>SUM(I16,T16,'02'!I17,'02'!M17,'03'!G17,'03'!P17)-'01'!G16</f>
        <v>0</v>
      </c>
      <c r="H70" s="31">
        <f t="shared" si="19"/>
        <v>0</v>
      </c>
      <c r="I70" s="31">
        <f t="shared" si="20"/>
        <v>0</v>
      </c>
      <c r="J70" s="31">
        <f>SUM('03'!H17,'03'!J17,'03'!L17)-'03'!F17</f>
        <v>0</v>
      </c>
      <c r="K70" s="31">
        <f>SUM('03'!I17,'03'!K17,'03'!M17)-'03'!G17</f>
        <v>0</v>
      </c>
    </row>
    <row r="71" spans="3:11" ht="14.4">
      <c r="C71" s="30" t="s">
        <v>140</v>
      </c>
      <c r="D71" s="31">
        <f>SUM(H17,S17,'02'!H18,'02'!L18,'03'!F18,'03'!O18,'04'!D17)-'01'!D17</f>
        <v>0</v>
      </c>
      <c r="E71" s="31">
        <f>SUM(I17,T17,'02'!I18,'02'!M18,'03'!G18,'03'!P18,'04'!E17)-'01'!E17</f>
        <v>0</v>
      </c>
      <c r="F71" s="31">
        <f>SUM(H17,S17,'02'!H18,'02'!L18,'03'!F18,'03'!O18)-'01'!F17</f>
        <v>0</v>
      </c>
      <c r="G71" s="31">
        <f>SUM(I17,T17,'02'!I18,'02'!M18,'03'!G18,'03'!P18)-'01'!G17</f>
        <v>0</v>
      </c>
      <c r="H71" s="31">
        <f t="shared" si="19"/>
        <v>0</v>
      </c>
      <c r="I71" s="31">
        <f>SUM(K17,M17,P17,R17)-I17</f>
        <v>0</v>
      </c>
      <c r="J71" s="31">
        <f>SUM('03'!H18,'03'!J18,'03'!L18)-'03'!F18</f>
        <v>-9</v>
      </c>
      <c r="K71" s="31">
        <f>SUM('03'!I18,'03'!K18,'03'!M18)-'03'!G18</f>
        <v>-9</v>
      </c>
    </row>
    <row r="72" spans="3:11" ht="14.4">
      <c r="C72" s="30"/>
      <c r="D72" s="31"/>
      <c r="E72" s="31"/>
      <c r="F72" s="31"/>
      <c r="G72" s="31"/>
      <c r="J72" s="31"/>
      <c r="K72" s="31"/>
    </row>
    <row r="73" spans="3:11">
      <c r="D73" s="31"/>
      <c r="E73" s="31"/>
      <c r="F73" s="31"/>
      <c r="G73" s="31"/>
      <c r="J73" s="31"/>
      <c r="K73" s="31"/>
    </row>
    <row r="74" spans="3:11" ht="14.4">
      <c r="C74" s="30" t="s">
        <v>85</v>
      </c>
      <c r="D74" s="31">
        <f>SUM(H20,S20,'02'!H21,'02'!L21,'03'!F21,'03'!O21,'04'!D20)-'01'!D20</f>
        <v>0</v>
      </c>
      <c r="E74" s="31">
        <f>SUM(I20,T20,'02'!I21,'02'!M21,'03'!G21,'03'!P21,'04'!E20)-'01'!E20</f>
        <v>0</v>
      </c>
      <c r="F74" s="31">
        <f>SUM(H20,S20,'02'!H21,'02'!L21,'03'!F21,'03'!O21)-'01'!F20</f>
        <v>0</v>
      </c>
      <c r="G74" s="31">
        <f>SUM(I20,T20,'02'!I21,'02'!M21,'03'!G21,'03'!P21)-'01'!G20</f>
        <v>0</v>
      </c>
      <c r="H74" s="31">
        <f>SUM(J20,L20,O20,Q20)-H20</f>
        <v>0</v>
      </c>
      <c r="I74" s="31">
        <f>SUM(K20,M20,P20,R20)-I20</f>
        <v>0</v>
      </c>
      <c r="J74" s="31">
        <f>SUM('03'!H21,'03'!J21,'03'!L21)-'03'!F21</f>
        <v>-5</v>
      </c>
      <c r="K74" s="31">
        <f>SUM('03'!I21,'03'!K21,'03'!M21)-'03'!G21</f>
        <v>-5</v>
      </c>
    </row>
    <row r="75" spans="3:11" ht="14.4">
      <c r="C75" s="30" t="s">
        <v>86</v>
      </c>
      <c r="D75" s="31">
        <f>SUM(H21,S21,'02'!H22,'02'!L22,'03'!F22,'03'!O22,'04'!D21)-'01'!D21</f>
        <v>0</v>
      </c>
      <c r="E75" s="31">
        <f>SUM(I21,T21,'02'!I22,'02'!M22,'03'!G22,'03'!P22,'04'!E21)-'01'!E21</f>
        <v>0</v>
      </c>
      <c r="F75" s="31">
        <f>SUM(H21,S21,'02'!H22,'02'!L22,'03'!F22,'03'!O22)-'01'!F21</f>
        <v>0</v>
      </c>
      <c r="G75" s="31">
        <f>SUM(I21,T21,'02'!I22,'02'!M22,'03'!G22,'03'!P22)-'01'!G21</f>
        <v>0</v>
      </c>
      <c r="H75" s="31">
        <f t="shared" ref="H75:H103" si="21">SUM(J21,L21,O21,Q21)-H21</f>
        <v>0</v>
      </c>
      <c r="I75" s="31">
        <f t="shared" ref="I75:I103" si="22">SUM(K21,M21,P21,R21)-I21</f>
        <v>0</v>
      </c>
      <c r="J75" s="31">
        <f>SUM('03'!H22,'03'!J22,'03'!L22)-'03'!F22</f>
        <v>0</v>
      </c>
      <c r="K75" s="31">
        <f>SUM('03'!I22,'03'!K22,'03'!M22)-'03'!G22</f>
        <v>0</v>
      </c>
    </row>
    <row r="76" spans="3:11" ht="14.4">
      <c r="C76" s="30" t="s">
        <v>87</v>
      </c>
      <c r="D76" s="31">
        <f>SUM(H22,S22,'02'!H23,'02'!L23,'03'!F23,'03'!O23,'04'!D22)-'01'!D22</f>
        <v>0</v>
      </c>
      <c r="E76" s="31">
        <f>SUM(I22,T22,'02'!I23,'02'!M23,'03'!G23,'03'!P23,'04'!E22)-'01'!E22</f>
        <v>0</v>
      </c>
      <c r="F76" s="31">
        <f>SUM(H22,S22,'02'!H23,'02'!L23,'03'!F23,'03'!O23)-'01'!F22</f>
        <v>0</v>
      </c>
      <c r="G76" s="31">
        <f>SUM(I22,T22,'02'!I23,'02'!M23,'03'!G23,'03'!P23)-'01'!G22</f>
        <v>0</v>
      </c>
      <c r="H76" s="31">
        <f t="shared" si="21"/>
        <v>0</v>
      </c>
      <c r="I76" s="31">
        <f t="shared" si="22"/>
        <v>0</v>
      </c>
      <c r="J76" s="31">
        <f>SUM('03'!H23,'03'!J23,'03'!L23)-'03'!F23</f>
        <v>-3</v>
      </c>
      <c r="K76" s="31">
        <f>SUM('03'!I23,'03'!K23,'03'!M23)-'03'!G23</f>
        <v>-3</v>
      </c>
    </row>
    <row r="77" spans="3:11" ht="14.4">
      <c r="C77" s="30" t="s">
        <v>40</v>
      </c>
      <c r="D77" s="31">
        <f>SUM(H23,S23,'02'!H24,'02'!L24,'03'!F24,'03'!O24,'04'!D23)-'01'!D23</f>
        <v>0</v>
      </c>
      <c r="E77" s="31">
        <f>SUM(I23,T23,'02'!I24,'02'!M24,'03'!G24,'03'!P24,'04'!E23)-'01'!E23</f>
        <v>0</v>
      </c>
      <c r="F77" s="31">
        <f>SUM(H23,S23,'02'!H24,'02'!L24,'03'!F24,'03'!O24)-'01'!F23</f>
        <v>0</v>
      </c>
      <c r="G77" s="31">
        <f>SUM(I23,T23,'02'!I24,'02'!M24,'03'!G24,'03'!P24)-'01'!G23</f>
        <v>0</v>
      </c>
      <c r="H77" s="31">
        <f t="shared" si="21"/>
        <v>0</v>
      </c>
      <c r="I77" s="31">
        <f t="shared" si="22"/>
        <v>0</v>
      </c>
      <c r="J77" s="31">
        <f>SUM('03'!H24,'03'!J24,'03'!L24)-'03'!F24</f>
        <v>0</v>
      </c>
      <c r="K77" s="31">
        <f>SUM('03'!I24,'03'!K24,'03'!M24)-'03'!G24</f>
        <v>0</v>
      </c>
    </row>
    <row r="78" spans="3:11" ht="14.4">
      <c r="C78" s="30" t="s">
        <v>41</v>
      </c>
      <c r="D78" s="31">
        <f>SUM(H24,S24,'02'!H25,'02'!L25,'03'!F25,'03'!O25,'04'!D24)-'01'!D24</f>
        <v>0</v>
      </c>
      <c r="E78" s="31">
        <f>SUM(I24,T24,'02'!I25,'02'!M25,'03'!G25,'03'!P25,'04'!E24)-'01'!E24</f>
        <v>0</v>
      </c>
      <c r="F78" s="31">
        <f>SUM(H24,S24,'02'!H25,'02'!L25,'03'!F25,'03'!O25)-'01'!F24</f>
        <v>0</v>
      </c>
      <c r="G78" s="31">
        <f>SUM(I24,T24,'02'!I25,'02'!M25,'03'!G25,'03'!P25)-'01'!G24</f>
        <v>0</v>
      </c>
      <c r="H78" s="31">
        <f t="shared" si="21"/>
        <v>0</v>
      </c>
      <c r="I78" s="31">
        <f t="shared" si="22"/>
        <v>0</v>
      </c>
      <c r="J78" s="31">
        <f>SUM('03'!H25,'03'!J25,'03'!L25)-'03'!F25</f>
        <v>0</v>
      </c>
      <c r="K78" s="31">
        <f>SUM('03'!I25,'03'!K25,'03'!M25)-'03'!G25</f>
        <v>0</v>
      </c>
    </row>
    <row r="79" spans="3:11" ht="14.4">
      <c r="C79" s="30" t="s">
        <v>42</v>
      </c>
      <c r="D79" s="31">
        <f>SUM(H25,S25,'02'!H26,'02'!L26,'03'!F26,'03'!O26,'04'!D25)-'01'!D25</f>
        <v>0</v>
      </c>
      <c r="E79" s="31">
        <f>SUM(I25,T25,'02'!I26,'02'!M26,'03'!G26,'03'!P26,'04'!E25)-'01'!E25</f>
        <v>0</v>
      </c>
      <c r="F79" s="31">
        <f>SUM(H25,S25,'02'!H26,'02'!L26,'03'!F26,'03'!O26)-'01'!F25</f>
        <v>0</v>
      </c>
      <c r="G79" s="31">
        <f>SUM(I25,T25,'02'!I26,'02'!M26,'03'!G26,'03'!P26)-'01'!G25</f>
        <v>0</v>
      </c>
      <c r="H79" s="31">
        <f t="shared" si="21"/>
        <v>0</v>
      </c>
      <c r="I79" s="31">
        <f t="shared" si="22"/>
        <v>0</v>
      </c>
      <c r="J79" s="31">
        <f>SUM('03'!H26,'03'!J26,'03'!L26)-'03'!F26</f>
        <v>0</v>
      </c>
      <c r="K79" s="31">
        <f>SUM('03'!I26,'03'!K26,'03'!M26)-'03'!G26</f>
        <v>0</v>
      </c>
    </row>
    <row r="80" spans="3:11" ht="14.4">
      <c r="C80" s="30" t="s">
        <v>43</v>
      </c>
      <c r="D80" s="31">
        <f>SUM(H26,S26,'02'!H27,'02'!L27,'03'!F27,'03'!O27,'04'!D26)-'01'!D26</f>
        <v>0</v>
      </c>
      <c r="E80" s="31">
        <f>SUM(I26,T26,'02'!I27,'02'!M27,'03'!G27,'03'!P27,'04'!E26)-'01'!E26</f>
        <v>0</v>
      </c>
      <c r="F80" s="31">
        <f>SUM(H26,S26,'02'!H27,'02'!L27,'03'!F27,'03'!O27)-'01'!F26</f>
        <v>0</v>
      </c>
      <c r="G80" s="31">
        <f>SUM(I26,T26,'02'!I27,'02'!M27,'03'!G27,'03'!P27)-'01'!G26</f>
        <v>0</v>
      </c>
      <c r="H80" s="31">
        <f t="shared" si="21"/>
        <v>0</v>
      </c>
      <c r="I80" s="31">
        <f t="shared" si="22"/>
        <v>0</v>
      </c>
      <c r="J80" s="31">
        <f>SUM('03'!H27,'03'!J27,'03'!L27)-'03'!F27</f>
        <v>-1</v>
      </c>
      <c r="K80" s="31">
        <f>SUM('03'!I27,'03'!K27,'03'!M27)-'03'!G27</f>
        <v>-1</v>
      </c>
    </row>
    <row r="81" spans="3:11" ht="14.4">
      <c r="C81" s="30" t="s">
        <v>44</v>
      </c>
      <c r="D81" s="31">
        <f>SUM(H27,S27,'02'!H28,'02'!L28,'03'!F28,'03'!O28,'04'!D27)-'01'!D27</f>
        <v>0</v>
      </c>
      <c r="E81" s="31">
        <f>SUM(I27,T27,'02'!I28,'02'!M28,'03'!G28,'03'!P28,'04'!E27)-'01'!E27</f>
        <v>0</v>
      </c>
      <c r="F81" s="31">
        <f>SUM(H27,S27,'02'!H28,'02'!L28,'03'!F28,'03'!O28)-'01'!F27</f>
        <v>0</v>
      </c>
      <c r="G81" s="31">
        <f>SUM(I27,T27,'02'!I28,'02'!M28,'03'!G28,'03'!P28)-'01'!G27</f>
        <v>0</v>
      </c>
      <c r="H81" s="31">
        <f t="shared" si="21"/>
        <v>0</v>
      </c>
      <c r="I81" s="31">
        <f t="shared" si="22"/>
        <v>0</v>
      </c>
      <c r="J81" s="31">
        <f>SUM('03'!H28,'03'!J28,'03'!L28)-'03'!F28</f>
        <v>0</v>
      </c>
      <c r="K81" s="31">
        <f>SUM('03'!I28,'03'!K28,'03'!M28)-'03'!G28</f>
        <v>0</v>
      </c>
    </row>
    <row r="82" spans="3:11" ht="14.4">
      <c r="C82" s="30" t="s">
        <v>45</v>
      </c>
      <c r="D82" s="31">
        <f>SUM(H28,S28,'02'!H29,'02'!L29,'03'!F29,'03'!O29,'04'!D28)-'01'!D28</f>
        <v>0</v>
      </c>
      <c r="E82" s="31">
        <f>SUM(I28,T28,'02'!I29,'02'!M29,'03'!G29,'03'!P29,'04'!E28)-'01'!E28</f>
        <v>0</v>
      </c>
      <c r="F82" s="31">
        <f>SUM(H28,S28,'02'!H29,'02'!L29,'03'!F29,'03'!O29)-'01'!F28</f>
        <v>0</v>
      </c>
      <c r="G82" s="31">
        <f>SUM(I28,T28,'02'!I29,'02'!M29,'03'!G29,'03'!P29)-'01'!G28</f>
        <v>0</v>
      </c>
      <c r="H82" s="31">
        <f t="shared" si="21"/>
        <v>0</v>
      </c>
      <c r="I82" s="31">
        <f t="shared" si="22"/>
        <v>0</v>
      </c>
      <c r="J82" s="31">
        <f>SUM('03'!H29,'03'!J29,'03'!L29)-'03'!F29</f>
        <v>0</v>
      </c>
      <c r="K82" s="31">
        <f>SUM('03'!I29,'03'!K29,'03'!M29)-'03'!G29</f>
        <v>0</v>
      </c>
    </row>
    <row r="83" spans="3:11" ht="14.4">
      <c r="C83" s="30" t="s">
        <v>46</v>
      </c>
      <c r="D83" s="31">
        <f>SUM(H29,S29,'02'!H30,'02'!L30,'03'!F30,'03'!O30,'04'!D29)-'01'!D29</f>
        <v>0</v>
      </c>
      <c r="E83" s="31">
        <f>SUM(I29,T29,'02'!I30,'02'!M30,'03'!G30,'03'!P30,'04'!E29)-'01'!E29</f>
        <v>0</v>
      </c>
      <c r="F83" s="31">
        <f>SUM(H29,S29,'02'!H30,'02'!L30,'03'!F30,'03'!O30)-'01'!F29</f>
        <v>0</v>
      </c>
      <c r="G83" s="31">
        <f>SUM(I29,T29,'02'!I30,'02'!M30,'03'!G30,'03'!P30)-'01'!G29</f>
        <v>0</v>
      </c>
      <c r="H83" s="31">
        <f t="shared" si="21"/>
        <v>0</v>
      </c>
      <c r="I83" s="31">
        <f t="shared" si="22"/>
        <v>0</v>
      </c>
      <c r="J83" s="31">
        <f>SUM('03'!H30,'03'!J30,'03'!L30)-'03'!F30</f>
        <v>0</v>
      </c>
      <c r="K83" s="31">
        <f>SUM('03'!I30,'03'!K30,'03'!M30)-'03'!G30</f>
        <v>0</v>
      </c>
    </row>
    <row r="84" spans="3:11" ht="14.4">
      <c r="C84" s="30" t="s">
        <v>47</v>
      </c>
      <c r="D84" s="31">
        <f>SUM(H30,S30,'02'!H31,'02'!L31,'03'!F31,'03'!O31,'04'!D30)-'01'!D30</f>
        <v>0</v>
      </c>
      <c r="E84" s="31">
        <f>SUM(I30,T30,'02'!I31,'02'!M31,'03'!G31,'03'!P31,'04'!E30)-'01'!E30</f>
        <v>0</v>
      </c>
      <c r="F84" s="31">
        <f>SUM(H30,S30,'02'!H31,'02'!L31,'03'!F31,'03'!O31)-'01'!F30</f>
        <v>0</v>
      </c>
      <c r="G84" s="31">
        <f>SUM(I30,T30,'02'!I31,'02'!M31,'03'!G31,'03'!P31)-'01'!G30</f>
        <v>0</v>
      </c>
      <c r="H84" s="31">
        <f t="shared" si="21"/>
        <v>0</v>
      </c>
      <c r="I84" s="31">
        <f t="shared" si="22"/>
        <v>0</v>
      </c>
      <c r="J84" s="31">
        <f>SUM('03'!H31,'03'!J31,'03'!L31)-'03'!F31</f>
        <v>-1</v>
      </c>
      <c r="K84" s="31">
        <f>SUM('03'!I31,'03'!K31,'03'!M31)-'03'!G31</f>
        <v>-1</v>
      </c>
    </row>
    <row r="85" spans="3:11" ht="14.4">
      <c r="C85" s="30" t="s">
        <v>48</v>
      </c>
      <c r="D85" s="31">
        <f>SUM(H31,S31,'02'!H32,'02'!L32,'03'!F32,'03'!O32,'04'!D31)-'01'!D31</f>
        <v>0</v>
      </c>
      <c r="E85" s="31">
        <f>SUM(I31,T31,'02'!I32,'02'!M32,'03'!G32,'03'!P32,'04'!E31)-'01'!E31</f>
        <v>0</v>
      </c>
      <c r="F85" s="31">
        <f>SUM(H31,S31,'02'!H32,'02'!L32,'03'!F32,'03'!O32)-'01'!F31</f>
        <v>0</v>
      </c>
      <c r="G85" s="31">
        <f>SUM(I31,T31,'02'!I32,'02'!M32,'03'!G32,'03'!P32)-'01'!G31</f>
        <v>0</v>
      </c>
      <c r="H85" s="31">
        <f t="shared" si="21"/>
        <v>0</v>
      </c>
      <c r="I85" s="31">
        <f t="shared" si="22"/>
        <v>0</v>
      </c>
      <c r="J85" s="31">
        <f>SUM('03'!H32,'03'!J32,'03'!L32)-'03'!F32</f>
        <v>0</v>
      </c>
      <c r="K85" s="31">
        <f>SUM('03'!I32,'03'!K32,'03'!M32)-'03'!G32</f>
        <v>0</v>
      </c>
    </row>
    <row r="86" spans="3:11" ht="14.4">
      <c r="C86" s="30" t="s">
        <v>49</v>
      </c>
      <c r="D86" s="31">
        <f>SUM(H32,S32,'02'!H33,'02'!L33,'03'!F33,'03'!O33,'04'!D32)-'01'!D32</f>
        <v>0</v>
      </c>
      <c r="E86" s="31">
        <f>SUM(I32,T32,'02'!I33,'02'!M33,'03'!G33,'03'!P33,'04'!E32)-'01'!E32</f>
        <v>0</v>
      </c>
      <c r="F86" s="31">
        <f>SUM(H32,S32,'02'!H33,'02'!L33,'03'!F33,'03'!O33)-'01'!F32</f>
        <v>0</v>
      </c>
      <c r="G86" s="31">
        <f>SUM(I32,T32,'02'!I33,'02'!M33,'03'!G33,'03'!P33)-'01'!G32</f>
        <v>0</v>
      </c>
      <c r="H86" s="31">
        <f t="shared" si="21"/>
        <v>0</v>
      </c>
      <c r="I86" s="31">
        <f t="shared" si="22"/>
        <v>0</v>
      </c>
      <c r="J86" s="31">
        <f>SUM('03'!H33,'03'!J33,'03'!L33)-'03'!F33</f>
        <v>0</v>
      </c>
      <c r="K86" s="31">
        <f>SUM('03'!I33,'03'!K33,'03'!M33)-'03'!G33</f>
        <v>0</v>
      </c>
    </row>
    <row r="87" spans="3:11" ht="14.4">
      <c r="C87" s="30" t="s">
        <v>57</v>
      </c>
      <c r="D87" s="31">
        <f>SUM(H33,S33,'02'!H34,'02'!L34,'03'!F34,'03'!O34,'04'!D33)-'01'!D33</f>
        <v>0</v>
      </c>
      <c r="E87" s="31">
        <f>SUM(I33,T33,'02'!I34,'02'!M34,'03'!G34,'03'!P34,'04'!E33)-'01'!E33</f>
        <v>0</v>
      </c>
      <c r="F87" s="31">
        <f>SUM(H33,S33,'02'!H34,'02'!L34,'03'!F34,'03'!O34)-'01'!F33</f>
        <v>0</v>
      </c>
      <c r="G87" s="31">
        <f>SUM(I33,T33,'02'!I34,'02'!M34,'03'!G34,'03'!P34)-'01'!G33</f>
        <v>0</v>
      </c>
      <c r="H87" s="31">
        <f t="shared" si="21"/>
        <v>0</v>
      </c>
      <c r="I87" s="31">
        <f t="shared" si="22"/>
        <v>0</v>
      </c>
      <c r="J87" s="31">
        <f>SUM('03'!H34,'03'!J34,'03'!L34)-'03'!F34</f>
        <v>0</v>
      </c>
      <c r="K87" s="31">
        <f>SUM('03'!I34,'03'!K34,'03'!M34)-'03'!G34</f>
        <v>0</v>
      </c>
    </row>
    <row r="88" spans="3:11" ht="14.4">
      <c r="C88" s="30" t="s">
        <v>88</v>
      </c>
      <c r="D88" s="31">
        <f>SUM(H34,S34,'02'!H35,'02'!L35,'03'!F35,'03'!O35,'04'!D34)-'01'!D34</f>
        <v>0</v>
      </c>
      <c r="E88" s="31">
        <f>SUM(I34,T34,'02'!I35,'02'!M35,'03'!G35,'03'!P35,'04'!E34)-'01'!E34</f>
        <v>0</v>
      </c>
      <c r="F88" s="31">
        <f>SUM(H34,S34,'02'!H35,'02'!L35,'03'!F35,'03'!O35)-'01'!F34</f>
        <v>0</v>
      </c>
      <c r="G88" s="31">
        <f>SUM(I34,T34,'02'!I35,'02'!M35,'03'!G35,'03'!P35)-'01'!G34</f>
        <v>0</v>
      </c>
      <c r="H88" s="31">
        <f t="shared" si="21"/>
        <v>0</v>
      </c>
      <c r="I88" s="31">
        <f t="shared" si="22"/>
        <v>0</v>
      </c>
      <c r="J88" s="31">
        <f>SUM('03'!H35,'03'!J35,'03'!L35)-'03'!F35</f>
        <v>-1</v>
      </c>
      <c r="K88" s="31">
        <f>SUM('03'!I35,'03'!K35,'03'!M35)-'03'!G35</f>
        <v>-1</v>
      </c>
    </row>
    <row r="89" spans="3:11" ht="14.4">
      <c r="C89" s="30" t="s">
        <v>50</v>
      </c>
      <c r="D89" s="31">
        <f>SUM(H35,S35,'02'!H36,'02'!L36,'03'!F36,'03'!O36,'04'!D35)-'01'!D35</f>
        <v>0</v>
      </c>
      <c r="E89" s="31">
        <f>SUM(I35,T35,'02'!I36,'02'!M36,'03'!G36,'03'!P36,'04'!E35)-'01'!E35</f>
        <v>0</v>
      </c>
      <c r="F89" s="31">
        <f>SUM(H35,S35,'02'!H36,'02'!L36,'03'!F36,'03'!O36)-'01'!F35</f>
        <v>0</v>
      </c>
      <c r="G89" s="31">
        <f>SUM(I35,T35,'02'!I36,'02'!M36,'03'!G36,'03'!P36)-'01'!G35</f>
        <v>0</v>
      </c>
      <c r="H89" s="31">
        <f t="shared" si="21"/>
        <v>0</v>
      </c>
      <c r="I89" s="31">
        <f t="shared" si="22"/>
        <v>0</v>
      </c>
      <c r="J89" s="31">
        <f>SUM('03'!H36,'03'!J36,'03'!L36)-'03'!F36</f>
        <v>-1</v>
      </c>
      <c r="K89" s="31">
        <f>SUM('03'!I36,'03'!K36,'03'!M36)-'03'!G36</f>
        <v>-1</v>
      </c>
    </row>
    <row r="90" spans="3:11" ht="14.4">
      <c r="C90" s="30" t="s">
        <v>51</v>
      </c>
      <c r="D90" s="31">
        <f>SUM(H36,S36,'02'!H37,'02'!L37,'03'!F37,'03'!O37,'04'!D36)-'01'!D36</f>
        <v>0</v>
      </c>
      <c r="E90" s="31">
        <f>SUM(I36,T36,'02'!I37,'02'!M37,'03'!G37,'03'!P37,'04'!E36)-'01'!E36</f>
        <v>0</v>
      </c>
      <c r="F90" s="31">
        <f>SUM(H36,S36,'02'!H37,'02'!L37,'03'!F37,'03'!O37)-'01'!F36</f>
        <v>0</v>
      </c>
      <c r="G90" s="31">
        <f>SUM(I36,T36,'02'!I37,'02'!M37,'03'!G37,'03'!P37)-'01'!G36</f>
        <v>0</v>
      </c>
      <c r="H90" s="31">
        <f t="shared" si="21"/>
        <v>0</v>
      </c>
      <c r="I90" s="31">
        <f t="shared" si="22"/>
        <v>0</v>
      </c>
      <c r="J90" s="31">
        <f>SUM('03'!H37,'03'!J37,'03'!L37)-'03'!F37</f>
        <v>0</v>
      </c>
      <c r="K90" s="31">
        <f>SUM('03'!I37,'03'!K37,'03'!M37)-'03'!G37</f>
        <v>0</v>
      </c>
    </row>
    <row r="91" spans="3:11" ht="14.4">
      <c r="C91" s="30" t="s">
        <v>52</v>
      </c>
      <c r="D91" s="31">
        <f>SUM(H37,S37,'02'!H38,'02'!L38,'03'!F38,'03'!O38,'04'!D37)-'01'!D37</f>
        <v>0</v>
      </c>
      <c r="E91" s="31">
        <f>SUM(I37,T37,'02'!I38,'02'!M38,'03'!G38,'03'!P38,'04'!E37)-'01'!E37</f>
        <v>0</v>
      </c>
      <c r="F91" s="31">
        <f>SUM(H37,S37,'02'!H38,'02'!L38,'03'!F38,'03'!O38)-'01'!F37</f>
        <v>0</v>
      </c>
      <c r="G91" s="31">
        <f>SUM(I37,T37,'02'!I38,'02'!M38,'03'!G38,'03'!P38)-'01'!G37</f>
        <v>0</v>
      </c>
      <c r="H91" s="31">
        <f t="shared" si="21"/>
        <v>0</v>
      </c>
      <c r="I91" s="31">
        <f t="shared" si="22"/>
        <v>0</v>
      </c>
      <c r="J91" s="31">
        <f>SUM('03'!H38,'03'!J38,'03'!L38)-'03'!F38</f>
        <v>0</v>
      </c>
      <c r="K91" s="31">
        <f>SUM('03'!I38,'03'!K38,'03'!M38)-'03'!G38</f>
        <v>0</v>
      </c>
    </row>
    <row r="92" spans="3:11" ht="14.4">
      <c r="C92" s="30" t="s">
        <v>53</v>
      </c>
      <c r="D92" s="31">
        <f>SUM(H38,S38,'02'!H39,'02'!L39,'03'!F39,'03'!O39,'04'!D38)-'01'!D38</f>
        <v>0</v>
      </c>
      <c r="E92" s="31">
        <f>SUM(I38,T38,'02'!I39,'02'!M39,'03'!G39,'03'!P39,'04'!E38)-'01'!E38</f>
        <v>0</v>
      </c>
      <c r="F92" s="31">
        <f>SUM(H38,S38,'02'!H39,'02'!L39,'03'!F39,'03'!O39)-'01'!F38</f>
        <v>0</v>
      </c>
      <c r="G92" s="31">
        <f>SUM(I38,T38,'02'!I39,'02'!M39,'03'!G39,'03'!P39)-'01'!G38</f>
        <v>0</v>
      </c>
      <c r="H92" s="31">
        <f t="shared" si="21"/>
        <v>0</v>
      </c>
      <c r="I92" s="31">
        <f t="shared" si="22"/>
        <v>0</v>
      </c>
      <c r="J92" s="31">
        <f>SUM('03'!H39,'03'!J39,'03'!L39)-'03'!F39</f>
        <v>0</v>
      </c>
      <c r="K92" s="31">
        <f>SUM('03'!I39,'03'!K39,'03'!M39)-'03'!G39</f>
        <v>0</v>
      </c>
    </row>
    <row r="93" spans="3:11" ht="14.4">
      <c r="C93" s="30" t="s">
        <v>54</v>
      </c>
      <c r="D93" s="31">
        <f>SUM(H39,S39,'02'!H40,'02'!L40,'03'!F40,'03'!O40,'04'!D39)-'01'!D39</f>
        <v>0</v>
      </c>
      <c r="E93" s="31">
        <f>SUM(I39,T39,'02'!I40,'02'!M40,'03'!G40,'03'!P40,'04'!E39)-'01'!E39</f>
        <v>0</v>
      </c>
      <c r="F93" s="31">
        <f>SUM(H39,S39,'02'!H40,'02'!L40,'03'!F40,'03'!O40)-'01'!F39</f>
        <v>0</v>
      </c>
      <c r="G93" s="31">
        <f>SUM(I39,T39,'02'!I40,'02'!M40,'03'!G40,'03'!P40)-'01'!G39</f>
        <v>0</v>
      </c>
      <c r="H93" s="31">
        <f t="shared" si="21"/>
        <v>0</v>
      </c>
      <c r="I93" s="31">
        <f t="shared" si="22"/>
        <v>0</v>
      </c>
      <c r="J93" s="31">
        <f>SUM('03'!H40,'03'!J40,'03'!L40)-'03'!F40</f>
        <v>0</v>
      </c>
      <c r="K93" s="31">
        <f>SUM('03'!I40,'03'!K40,'03'!M40)-'03'!G40</f>
        <v>0</v>
      </c>
    </row>
    <row r="94" spans="3:11" ht="14.4">
      <c r="C94" s="30" t="s">
        <v>57</v>
      </c>
      <c r="D94" s="31">
        <f>SUM(H40,S40,'02'!H41,'02'!L41,'03'!F41,'03'!O41,'04'!D40)-'01'!D40</f>
        <v>0</v>
      </c>
      <c r="E94" s="31">
        <f>SUM(I40,T40,'02'!I41,'02'!M41,'03'!G41,'03'!P41,'04'!E40)-'01'!E40</f>
        <v>0</v>
      </c>
      <c r="F94" s="31">
        <f>SUM(H40,S40,'02'!H41,'02'!L41,'03'!F41,'03'!O41)-'01'!F40</f>
        <v>0</v>
      </c>
      <c r="G94" s="31">
        <f>SUM(I40,T40,'02'!I41,'02'!M41,'03'!G41,'03'!P41)-'01'!G40</f>
        <v>0</v>
      </c>
      <c r="H94" s="31">
        <f t="shared" si="21"/>
        <v>0</v>
      </c>
      <c r="I94" s="31">
        <f t="shared" si="22"/>
        <v>0</v>
      </c>
      <c r="J94" s="31">
        <f>SUM('03'!H41,'03'!J41,'03'!L41)-'03'!F41</f>
        <v>0</v>
      </c>
      <c r="K94" s="31">
        <f>SUM('03'!I41,'03'!K41,'03'!M41)-'03'!G41</f>
        <v>0</v>
      </c>
    </row>
    <row r="95" spans="3:11" ht="14.4">
      <c r="C95" s="30" t="s">
        <v>83</v>
      </c>
      <c r="D95" s="31">
        <f>SUM(H41,S41,'02'!H42,'02'!L42,'03'!F42,'03'!O42,'04'!D41)-'01'!D41</f>
        <v>0</v>
      </c>
      <c r="E95" s="31">
        <f>SUM(I41,T41,'02'!I42,'02'!M42,'03'!G42,'03'!P42,'04'!E41)-'01'!E41</f>
        <v>0</v>
      </c>
      <c r="F95" s="31">
        <f>SUM(H41,S41,'02'!H42,'02'!L42,'03'!F42,'03'!O42)-'01'!F41</f>
        <v>0</v>
      </c>
      <c r="G95" s="31">
        <f>SUM(I41,T41,'02'!I42,'02'!M42,'03'!G42,'03'!P42)-'01'!G41</f>
        <v>0</v>
      </c>
      <c r="H95" s="31">
        <f t="shared" si="21"/>
        <v>0</v>
      </c>
      <c r="I95" s="31">
        <f t="shared" si="22"/>
        <v>0</v>
      </c>
      <c r="J95" s="31">
        <f>SUM('03'!H42,'03'!J42,'03'!L42)-'03'!F42</f>
        <v>-3</v>
      </c>
      <c r="K95" s="31">
        <f>SUM('03'!I42,'03'!K42,'03'!M42)-'03'!G42</f>
        <v>-3</v>
      </c>
    </row>
    <row r="96" spans="3:11" ht="14.4">
      <c r="C96" s="30" t="s">
        <v>34</v>
      </c>
      <c r="D96" s="31">
        <f>SUM(H42,S42,'02'!H43,'02'!L43,'03'!F43,'03'!O43,'04'!D42)-'01'!D42</f>
        <v>0</v>
      </c>
      <c r="E96" s="31">
        <f>SUM(I42,T42,'02'!I43,'02'!M43,'03'!G43,'03'!P43,'04'!E42)-'01'!E42</f>
        <v>0</v>
      </c>
      <c r="F96" s="31">
        <f>SUM(H42,S42,'02'!H43,'02'!L43,'03'!F43,'03'!O43)-'01'!F42</f>
        <v>0</v>
      </c>
      <c r="G96" s="31">
        <f>SUM(I42,T42,'02'!I43,'02'!M43,'03'!G43,'03'!P43)-'01'!G42</f>
        <v>0</v>
      </c>
      <c r="H96" s="31">
        <f t="shared" si="21"/>
        <v>0</v>
      </c>
      <c r="I96" s="31">
        <f t="shared" si="22"/>
        <v>0</v>
      </c>
      <c r="J96" s="31">
        <f>SUM('03'!H43,'03'!J43,'03'!L43)-'03'!F43</f>
        <v>-1</v>
      </c>
      <c r="K96" s="31">
        <f>SUM('03'!I43,'03'!K43,'03'!M43)-'03'!G43</f>
        <v>-1</v>
      </c>
    </row>
    <row r="97" spans="3:11" ht="14.4">
      <c r="C97" s="30" t="s">
        <v>55</v>
      </c>
      <c r="D97" s="31">
        <f>SUM(H43,S43,'02'!H44,'02'!L44,'03'!F44,'03'!O44,'04'!D43)-'01'!D43</f>
        <v>0</v>
      </c>
      <c r="E97" s="31">
        <f>SUM(I43,T43,'02'!I44,'02'!M44,'03'!G44,'03'!P44,'04'!E43)-'01'!E43</f>
        <v>0</v>
      </c>
      <c r="F97" s="31">
        <f>SUM(H43,S43,'02'!H44,'02'!L44,'03'!F44,'03'!O44)-'01'!F43</f>
        <v>0</v>
      </c>
      <c r="G97" s="31">
        <f>SUM(I43,T43,'02'!I44,'02'!M44,'03'!G44,'03'!P44)-'01'!G43</f>
        <v>0</v>
      </c>
      <c r="H97" s="31">
        <f t="shared" si="21"/>
        <v>0</v>
      </c>
      <c r="I97" s="31">
        <f t="shared" si="22"/>
        <v>0</v>
      </c>
      <c r="J97" s="31">
        <f>SUM('03'!H44,'03'!J44,'03'!L44)-'03'!F44</f>
        <v>-1</v>
      </c>
      <c r="K97" s="31">
        <f>SUM('03'!I44,'03'!K44,'03'!M44)-'03'!G44</f>
        <v>-1</v>
      </c>
    </row>
    <row r="98" spans="3:11" ht="14.4">
      <c r="C98" s="30" t="s">
        <v>56</v>
      </c>
      <c r="D98" s="31">
        <f>SUM(H44,S44,'02'!H45,'02'!L45,'03'!F45,'03'!O45,'04'!D44)-'01'!D44</f>
        <v>0</v>
      </c>
      <c r="E98" s="31">
        <f>SUM(I44,T44,'02'!I45,'02'!M45,'03'!G45,'03'!P45,'04'!E44)-'01'!E44</f>
        <v>0</v>
      </c>
      <c r="F98" s="31">
        <f>SUM(H44,S44,'02'!H45,'02'!L45,'03'!F45,'03'!O45)-'01'!F44</f>
        <v>0</v>
      </c>
      <c r="G98" s="31">
        <f>SUM(I44,T44,'02'!I45,'02'!M45,'03'!G45,'03'!P45)-'01'!G44</f>
        <v>0</v>
      </c>
      <c r="H98" s="31">
        <f t="shared" si="21"/>
        <v>0</v>
      </c>
      <c r="I98" s="31">
        <f t="shared" si="22"/>
        <v>0</v>
      </c>
      <c r="J98" s="31">
        <f>SUM('03'!H45,'03'!J45,'03'!L45)-'03'!F45</f>
        <v>0</v>
      </c>
      <c r="K98" s="31">
        <f>SUM('03'!I45,'03'!K45,'03'!M45)-'03'!G45</f>
        <v>0</v>
      </c>
    </row>
    <row r="99" spans="3:11" ht="14.4">
      <c r="C99" s="30" t="s">
        <v>57</v>
      </c>
      <c r="D99" s="31">
        <f>SUM(H45,S45,'02'!H46,'02'!L46,'03'!F46,'03'!O46,'04'!D45)-'01'!D45</f>
        <v>0</v>
      </c>
      <c r="E99" s="31">
        <f>SUM(I45,T45,'02'!I46,'02'!M46,'03'!G46,'03'!P46,'04'!E45)-'01'!E45</f>
        <v>0</v>
      </c>
      <c r="F99" s="31">
        <f>SUM(H45,S45,'02'!H46,'02'!L46,'03'!F46,'03'!O46)-'01'!F45</f>
        <v>0</v>
      </c>
      <c r="G99" s="31">
        <f>SUM(I45,T45,'02'!I46,'02'!M46,'03'!G46,'03'!P46)-'01'!G45</f>
        <v>0</v>
      </c>
      <c r="H99" s="31">
        <f t="shared" si="21"/>
        <v>0</v>
      </c>
      <c r="I99" s="31">
        <f t="shared" si="22"/>
        <v>0</v>
      </c>
      <c r="J99" s="31">
        <f>SUM('03'!H46,'03'!J46,'03'!L46)-'03'!F46</f>
        <v>-1</v>
      </c>
      <c r="K99" s="31">
        <f>SUM('03'!I46,'03'!K46,'03'!M46)-'03'!G46</f>
        <v>-1</v>
      </c>
    </row>
    <row r="100" spans="3:11" ht="14.4">
      <c r="C100" s="30" t="s">
        <v>89</v>
      </c>
      <c r="D100" s="31">
        <f>SUM(H46,S46,'02'!H47,'02'!L47,'03'!F47,'03'!O47,'04'!D46)-'01'!D46</f>
        <v>0</v>
      </c>
      <c r="E100" s="31">
        <f>SUM(I46,T46,'02'!I47,'02'!M47,'03'!G47,'03'!P47,'04'!E46)-'01'!E46</f>
        <v>0</v>
      </c>
      <c r="F100" s="31">
        <f>SUM(H46,S46,'02'!H47,'02'!L47,'03'!F47,'03'!O47)-'01'!F46</f>
        <v>0</v>
      </c>
      <c r="G100" s="31">
        <f>SUM(I46,T46,'02'!I47,'02'!M47,'03'!G47,'03'!P47)-'01'!G46</f>
        <v>0</v>
      </c>
      <c r="H100" s="31">
        <f t="shared" si="21"/>
        <v>0</v>
      </c>
      <c r="I100" s="31">
        <f t="shared" si="22"/>
        <v>0</v>
      </c>
      <c r="J100" s="31">
        <f>SUM('03'!H47,'03'!J47,'03'!L47)-'03'!F47</f>
        <v>0</v>
      </c>
      <c r="K100" s="31">
        <f>SUM('03'!I47,'03'!K47,'03'!M47)-'03'!G47</f>
        <v>0</v>
      </c>
    </row>
    <row r="101" spans="3:11" ht="14.4">
      <c r="C101" s="30" t="s">
        <v>90</v>
      </c>
      <c r="D101" s="31">
        <f>SUM(H47,S47,'02'!H48,'02'!L48,'03'!F48,'03'!O48,'04'!D47)-'01'!D47</f>
        <v>0</v>
      </c>
      <c r="E101" s="31">
        <f>SUM(I47,T47,'02'!I48,'02'!M48,'03'!G48,'03'!P48,'04'!E47)-'01'!E47</f>
        <v>0</v>
      </c>
      <c r="F101" s="31">
        <f>SUM(H47,S47,'02'!H48,'02'!L48,'03'!F48,'03'!O48)-'01'!F47</f>
        <v>0</v>
      </c>
      <c r="G101" s="31">
        <f>SUM(I47,T47,'02'!I48,'02'!M48,'03'!G48,'03'!P48)-'01'!G47</f>
        <v>0</v>
      </c>
      <c r="H101" s="31">
        <f t="shared" si="21"/>
        <v>0</v>
      </c>
      <c r="I101" s="31">
        <f t="shared" si="22"/>
        <v>0</v>
      </c>
      <c r="J101" s="31">
        <f>SUM('03'!H48,'03'!J48,'03'!L48)-'03'!F48</f>
        <v>0</v>
      </c>
      <c r="K101" s="31">
        <f>SUM('03'!I48,'03'!K48,'03'!M48)-'03'!G48</f>
        <v>0</v>
      </c>
    </row>
    <row r="102" spans="3:11" ht="14.4">
      <c r="C102" s="30" t="s">
        <v>91</v>
      </c>
      <c r="D102" s="31">
        <f>SUM(H48,S48,'02'!H49,'02'!L49,'03'!F49,'03'!O49,'04'!D48)-'01'!D48</f>
        <v>0</v>
      </c>
      <c r="E102" s="31">
        <f>SUM(I48,T48,'02'!I49,'02'!M49,'03'!G49,'03'!P49,'04'!E48)-'01'!E48</f>
        <v>0</v>
      </c>
      <c r="F102" s="31">
        <f>SUM(H48,S48,'02'!H49,'02'!L49,'03'!F49,'03'!O49)-'01'!F48</f>
        <v>0</v>
      </c>
      <c r="G102" s="31">
        <f>SUM(I48,T48,'02'!I49,'02'!M49,'03'!G49,'03'!P49)-'01'!G48</f>
        <v>0</v>
      </c>
      <c r="H102" s="31">
        <f t="shared" si="21"/>
        <v>0</v>
      </c>
      <c r="I102" s="31">
        <f t="shared" si="22"/>
        <v>0</v>
      </c>
      <c r="J102" s="31">
        <f>SUM('03'!H49,'03'!J49,'03'!L49)-'03'!F49</f>
        <v>0</v>
      </c>
      <c r="K102" s="31">
        <f>SUM('03'!I49,'03'!K49,'03'!M49)-'03'!G49</f>
        <v>0</v>
      </c>
    </row>
    <row r="103" spans="3:11" ht="14.4">
      <c r="C103" s="30" t="s">
        <v>92</v>
      </c>
      <c r="D103" s="31">
        <f>SUM(H49,S49,'02'!H50,'02'!L50,'03'!F50,'03'!O50,'04'!D49)-'01'!D49</f>
        <v>0</v>
      </c>
      <c r="E103" s="31">
        <f>SUM(I49,T49,'02'!I50,'02'!M50,'03'!G50,'03'!P50,'04'!E49)-'01'!E49</f>
        <v>0</v>
      </c>
      <c r="F103" s="31">
        <f>SUM(H49,S49,'02'!H50,'02'!L50,'03'!F50,'03'!O50)-'01'!F49</f>
        <v>0</v>
      </c>
      <c r="G103" s="31">
        <f>SUM(I49,T49,'02'!I50,'02'!M50,'03'!G50,'03'!P50)-'01'!G49</f>
        <v>0</v>
      </c>
      <c r="H103" s="31">
        <f t="shared" si="21"/>
        <v>0</v>
      </c>
      <c r="I103" s="31">
        <f t="shared" si="22"/>
        <v>0</v>
      </c>
      <c r="J103" s="31">
        <f>SUM('03'!H50,'03'!J50,'03'!L50)-'03'!F50</f>
        <v>0</v>
      </c>
      <c r="K103" s="31">
        <f>SUM('03'!I50,'03'!K50,'03'!M50)-'03'!G50</f>
        <v>0</v>
      </c>
    </row>
  </sheetData>
  <mergeCells count="32">
    <mergeCell ref="Y20:Z20"/>
    <mergeCell ref="Y34:Z34"/>
    <mergeCell ref="H5:I6"/>
    <mergeCell ref="B4:C7"/>
    <mergeCell ref="B20:C20"/>
    <mergeCell ref="O4:X4"/>
    <mergeCell ref="L6:M6"/>
    <mergeCell ref="O6:P6"/>
    <mergeCell ref="Q6:R6"/>
    <mergeCell ref="S5:T6"/>
    <mergeCell ref="F4:M4"/>
    <mergeCell ref="F5:G6"/>
    <mergeCell ref="B34:C34"/>
    <mergeCell ref="D2:L2"/>
    <mergeCell ref="J6:K6"/>
    <mergeCell ref="Y4:Z7"/>
    <mergeCell ref="D4:E6"/>
    <mergeCell ref="U6:V6"/>
    <mergeCell ref="W6:X6"/>
    <mergeCell ref="P2:X2"/>
    <mergeCell ref="B49:C49"/>
    <mergeCell ref="Y41:Z41"/>
    <mergeCell ref="Y46:Z46"/>
    <mergeCell ref="B52:M52"/>
    <mergeCell ref="Y48:Z48"/>
    <mergeCell ref="Y49:Z49"/>
    <mergeCell ref="B48:C48"/>
    <mergeCell ref="Y47:Z47"/>
    <mergeCell ref="B46:C46"/>
    <mergeCell ref="B41:C41"/>
    <mergeCell ref="B47:C47"/>
    <mergeCell ref="B51:M51"/>
  </mergeCells>
  <phoneticPr fontId="2"/>
  <printOptions horizontalCentered="1" gridLinesSet="0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BU58"/>
  <sheetViews>
    <sheetView view="pageBreakPreview" zoomScaleNormal="100" zoomScaleSheetLayoutView="100" workbookViewId="0">
      <pane xSplit="3" ySplit="8" topLeftCell="D9" activePane="bottomRight" state="frozen"/>
      <selection activeCell="P36" sqref="P36"/>
      <selection pane="topRight" activeCell="P36" sqref="P36"/>
      <selection pane="bottomLeft" activeCell="P36" sqref="P36"/>
      <selection pane="bottomRight" activeCell="D9" sqref="D9"/>
    </sheetView>
  </sheetViews>
  <sheetFormatPr defaultColWidth="9.109375" defaultRowHeight="14.4"/>
  <cols>
    <col min="1" max="1" width="2.6640625" style="30" customWidth="1"/>
    <col min="2" max="2" width="2.6640625" style="1" customWidth="1"/>
    <col min="3" max="3" width="18.6640625" style="1" bestFit="1" customWidth="1"/>
    <col min="4" max="13" width="8.33203125" style="30" customWidth="1"/>
    <col min="14" max="14" width="2.44140625" style="53" customWidth="1"/>
    <col min="15" max="24" width="8.33203125" style="30" customWidth="1"/>
    <col min="25" max="25" width="3" style="1" bestFit="1" customWidth="1"/>
    <col min="26" max="26" width="18.6640625" style="7" bestFit="1" customWidth="1"/>
    <col min="27" max="73" width="9.109375" style="55"/>
    <col min="74" max="16384" width="9.109375" style="30"/>
  </cols>
  <sheetData>
    <row r="1" spans="2:26" s="32" customFormat="1" ht="12">
      <c r="B1" s="1" t="s">
        <v>107</v>
      </c>
      <c r="C1" s="1"/>
      <c r="N1" s="52"/>
      <c r="O1" s="1" t="s">
        <v>108</v>
      </c>
      <c r="Y1" s="1"/>
      <c r="Z1" s="7"/>
    </row>
    <row r="2" spans="2:26">
      <c r="B2" s="2"/>
      <c r="C2" s="2"/>
      <c r="D2" s="162" t="s">
        <v>124</v>
      </c>
      <c r="E2" s="162"/>
      <c r="F2" s="162"/>
      <c r="G2" s="162"/>
      <c r="H2" s="162"/>
      <c r="I2" s="162"/>
      <c r="J2" s="162"/>
      <c r="K2" s="162"/>
      <c r="L2" s="162"/>
      <c r="M2" s="2"/>
      <c r="N2" s="4"/>
      <c r="O2" s="2"/>
      <c r="P2" s="162" t="s">
        <v>77</v>
      </c>
      <c r="Q2" s="162"/>
      <c r="R2" s="162"/>
      <c r="S2" s="162"/>
      <c r="T2" s="162"/>
      <c r="U2" s="162"/>
      <c r="V2" s="162"/>
      <c r="W2" s="162"/>
      <c r="X2" s="162"/>
      <c r="Y2" s="2"/>
      <c r="Z2" s="2"/>
    </row>
    <row r="3" spans="2:26" s="32" customFormat="1" ht="12.6" thickBot="1">
      <c r="B3" s="1"/>
      <c r="C3" s="1"/>
      <c r="D3" s="56"/>
      <c r="E3" s="56"/>
      <c r="F3" s="56"/>
      <c r="G3" s="56"/>
      <c r="H3" s="56"/>
      <c r="I3" s="56"/>
      <c r="J3" s="56"/>
      <c r="K3" s="56"/>
      <c r="L3" s="56"/>
      <c r="M3" s="56"/>
      <c r="N3" s="52"/>
      <c r="O3" s="56"/>
      <c r="P3" s="56"/>
      <c r="Q3" s="56"/>
      <c r="R3" s="56"/>
      <c r="S3" s="56"/>
      <c r="T3" s="56"/>
      <c r="U3" s="56"/>
      <c r="V3" s="56"/>
      <c r="W3" s="56"/>
      <c r="X3" s="56"/>
      <c r="Y3" s="1"/>
      <c r="Z3" s="1"/>
    </row>
    <row r="4" spans="2:26" s="32" customFormat="1" ht="12">
      <c r="B4" s="150" t="s">
        <v>28</v>
      </c>
      <c r="C4" s="185"/>
      <c r="D4" s="188" t="s">
        <v>59</v>
      </c>
      <c r="E4" s="189"/>
      <c r="F4" s="189"/>
      <c r="G4" s="189"/>
      <c r="H4" s="189"/>
      <c r="I4" s="189"/>
      <c r="J4" s="189"/>
      <c r="K4" s="189"/>
      <c r="L4" s="189"/>
      <c r="M4" s="189"/>
      <c r="N4" s="57"/>
      <c r="O4" s="189" t="s">
        <v>59</v>
      </c>
      <c r="P4" s="189"/>
      <c r="Q4" s="189"/>
      <c r="R4" s="189"/>
      <c r="S4" s="189"/>
      <c r="T4" s="189"/>
      <c r="U4" s="189"/>
      <c r="V4" s="189"/>
      <c r="W4" s="189"/>
      <c r="X4" s="196"/>
      <c r="Y4" s="149" t="s">
        <v>28</v>
      </c>
      <c r="Z4" s="180"/>
    </row>
    <row r="5" spans="2:26" s="32" customFormat="1" ht="12" customHeight="1">
      <c r="B5" s="182"/>
      <c r="C5" s="186"/>
      <c r="D5" s="58"/>
      <c r="E5" s="59"/>
      <c r="F5" s="59"/>
      <c r="G5" s="59"/>
      <c r="H5" s="190" t="s">
        <v>66</v>
      </c>
      <c r="I5" s="191"/>
      <c r="J5" s="60"/>
      <c r="K5" s="61"/>
      <c r="L5" s="190" t="s">
        <v>65</v>
      </c>
      <c r="M5" s="191"/>
      <c r="N5" s="62"/>
      <c r="O5" s="63"/>
      <c r="P5" s="63"/>
      <c r="Q5" s="63"/>
      <c r="R5" s="63"/>
      <c r="S5" s="63"/>
      <c r="T5" s="63"/>
      <c r="U5" s="63"/>
      <c r="V5" s="63"/>
      <c r="W5" s="63"/>
      <c r="X5" s="63"/>
      <c r="Y5" s="181"/>
      <c r="Z5" s="182"/>
    </row>
    <row r="6" spans="2:26" s="32" customFormat="1" ht="12">
      <c r="B6" s="182"/>
      <c r="C6" s="186"/>
      <c r="D6" s="64"/>
      <c r="E6" s="63"/>
      <c r="F6" s="63"/>
      <c r="G6" s="63"/>
      <c r="H6" s="192"/>
      <c r="I6" s="193"/>
      <c r="J6" s="65"/>
      <c r="K6" s="66"/>
      <c r="L6" s="192"/>
      <c r="M6" s="193"/>
      <c r="N6" s="62"/>
      <c r="O6" s="191" t="s">
        <v>1</v>
      </c>
      <c r="P6" s="205"/>
      <c r="Q6" s="197" t="s">
        <v>2</v>
      </c>
      <c r="R6" s="198"/>
      <c r="S6" s="197" t="s">
        <v>3</v>
      </c>
      <c r="T6" s="201"/>
      <c r="U6" s="63"/>
      <c r="V6" s="63"/>
      <c r="W6" s="63"/>
      <c r="X6" s="63"/>
      <c r="Y6" s="181"/>
      <c r="Z6" s="182"/>
    </row>
    <row r="7" spans="2:26" s="32" customFormat="1" ht="12">
      <c r="B7" s="182"/>
      <c r="C7" s="186"/>
      <c r="D7" s="203" t="s">
        <v>8</v>
      </c>
      <c r="E7" s="204"/>
      <c r="F7" s="203" t="s">
        <v>9</v>
      </c>
      <c r="G7" s="204"/>
      <c r="H7" s="194"/>
      <c r="I7" s="195"/>
      <c r="J7" s="203" t="s">
        <v>10</v>
      </c>
      <c r="K7" s="204"/>
      <c r="L7" s="194"/>
      <c r="M7" s="195"/>
      <c r="N7" s="62"/>
      <c r="O7" s="195"/>
      <c r="P7" s="206"/>
      <c r="Q7" s="199"/>
      <c r="R7" s="200"/>
      <c r="S7" s="199"/>
      <c r="T7" s="202"/>
      <c r="U7" s="203" t="s">
        <v>11</v>
      </c>
      <c r="V7" s="204"/>
      <c r="W7" s="203" t="s">
        <v>12</v>
      </c>
      <c r="X7" s="204"/>
      <c r="Y7" s="181"/>
      <c r="Z7" s="182"/>
    </row>
    <row r="8" spans="2:26" s="32" customFormat="1" ht="12">
      <c r="B8" s="184"/>
      <c r="C8" s="187"/>
      <c r="D8" s="67" t="s">
        <v>18</v>
      </c>
      <c r="E8" s="67" t="s">
        <v>19</v>
      </c>
      <c r="F8" s="67" t="s">
        <v>18</v>
      </c>
      <c r="G8" s="67" t="s">
        <v>19</v>
      </c>
      <c r="H8" s="67" t="s">
        <v>18</v>
      </c>
      <c r="I8" s="67" t="s">
        <v>19</v>
      </c>
      <c r="J8" s="67" t="s">
        <v>18</v>
      </c>
      <c r="K8" s="67" t="s">
        <v>19</v>
      </c>
      <c r="L8" s="67" t="s">
        <v>18</v>
      </c>
      <c r="M8" s="67" t="s">
        <v>19</v>
      </c>
      <c r="N8" s="68"/>
      <c r="O8" s="69" t="s">
        <v>18</v>
      </c>
      <c r="P8" s="67" t="s">
        <v>19</v>
      </c>
      <c r="Q8" s="67" t="s">
        <v>18</v>
      </c>
      <c r="R8" s="67" t="s">
        <v>19</v>
      </c>
      <c r="S8" s="67" t="s">
        <v>18</v>
      </c>
      <c r="T8" s="67" t="s">
        <v>19</v>
      </c>
      <c r="U8" s="67" t="s">
        <v>18</v>
      </c>
      <c r="V8" s="67" t="s">
        <v>19</v>
      </c>
      <c r="W8" s="67" t="s">
        <v>18</v>
      </c>
      <c r="X8" s="67" t="s">
        <v>19</v>
      </c>
      <c r="Y8" s="183"/>
      <c r="Z8" s="184"/>
    </row>
    <row r="9" spans="2:26" ht="15.75" customHeight="1">
      <c r="B9" s="7"/>
      <c r="C9" s="134" t="str">
        <f>'01'!C8</f>
        <v>2014年</v>
      </c>
      <c r="D9" s="104">
        <v>47</v>
      </c>
      <c r="E9" s="104">
        <v>43</v>
      </c>
      <c r="F9" s="104">
        <v>11</v>
      </c>
      <c r="G9" s="104">
        <v>14</v>
      </c>
      <c r="H9" s="104">
        <v>6716</v>
      </c>
      <c r="I9" s="104">
        <v>3012</v>
      </c>
      <c r="J9" s="104">
        <v>1273</v>
      </c>
      <c r="K9" s="104">
        <v>155</v>
      </c>
      <c r="L9" s="104">
        <v>566</v>
      </c>
      <c r="M9" s="104">
        <v>454</v>
      </c>
      <c r="N9" s="105"/>
      <c r="O9" s="106">
        <v>353</v>
      </c>
      <c r="P9" s="104">
        <v>239</v>
      </c>
      <c r="Q9" s="104">
        <v>4</v>
      </c>
      <c r="R9" s="104">
        <v>5</v>
      </c>
      <c r="S9" s="104">
        <v>208</v>
      </c>
      <c r="T9" s="104">
        <v>209</v>
      </c>
      <c r="U9" s="104">
        <v>4</v>
      </c>
      <c r="V9" s="104">
        <v>1</v>
      </c>
      <c r="W9" s="104">
        <v>146</v>
      </c>
      <c r="X9" s="107">
        <v>197</v>
      </c>
      <c r="Y9" s="13"/>
      <c r="Z9" s="136" t="str">
        <f>'01'!Z8</f>
        <v>2014年</v>
      </c>
    </row>
    <row r="10" spans="2:26" ht="15.75" customHeight="1">
      <c r="B10" s="7"/>
      <c r="C10" s="137" t="str">
        <f>'01'!C9</f>
        <v>2015年</v>
      </c>
      <c r="D10" s="104">
        <v>59</v>
      </c>
      <c r="E10" s="104">
        <v>57</v>
      </c>
      <c r="F10" s="104">
        <v>17</v>
      </c>
      <c r="G10" s="104">
        <v>24</v>
      </c>
      <c r="H10" s="104">
        <v>6303</v>
      </c>
      <c r="I10" s="104">
        <v>3168</v>
      </c>
      <c r="J10" s="104">
        <v>902</v>
      </c>
      <c r="K10" s="104">
        <v>128</v>
      </c>
      <c r="L10" s="104">
        <v>565</v>
      </c>
      <c r="M10" s="104">
        <v>429</v>
      </c>
      <c r="N10" s="105"/>
      <c r="O10" s="106">
        <v>318</v>
      </c>
      <c r="P10" s="104">
        <v>228</v>
      </c>
      <c r="Q10" s="104">
        <v>9</v>
      </c>
      <c r="R10" s="104">
        <v>7</v>
      </c>
      <c r="S10" s="104">
        <v>238</v>
      </c>
      <c r="T10" s="104">
        <v>194</v>
      </c>
      <c r="U10" s="104">
        <v>18</v>
      </c>
      <c r="V10" s="104">
        <v>2</v>
      </c>
      <c r="W10" s="104">
        <v>159</v>
      </c>
      <c r="X10" s="104">
        <v>182</v>
      </c>
      <c r="Y10" s="13"/>
      <c r="Z10" s="136" t="str">
        <f>'01'!Z9</f>
        <v>2015年</v>
      </c>
    </row>
    <row r="11" spans="2:26" ht="15.75" customHeight="1">
      <c r="B11" s="7"/>
      <c r="C11" s="137" t="str">
        <f>'01'!C10</f>
        <v>2016年</v>
      </c>
      <c r="D11" s="104">
        <v>55</v>
      </c>
      <c r="E11" s="104">
        <v>51</v>
      </c>
      <c r="F11" s="104">
        <v>8</v>
      </c>
      <c r="G11" s="104">
        <v>10</v>
      </c>
      <c r="H11" s="104">
        <v>5452</v>
      </c>
      <c r="I11" s="104">
        <v>3030</v>
      </c>
      <c r="J11" s="104">
        <v>972</v>
      </c>
      <c r="K11" s="104">
        <v>150</v>
      </c>
      <c r="L11" s="104">
        <v>865</v>
      </c>
      <c r="M11" s="104">
        <v>437</v>
      </c>
      <c r="N11" s="105"/>
      <c r="O11" s="106">
        <v>542</v>
      </c>
      <c r="P11" s="104">
        <v>230</v>
      </c>
      <c r="Q11" s="104">
        <v>8</v>
      </c>
      <c r="R11" s="104">
        <v>9</v>
      </c>
      <c r="S11" s="104">
        <v>315</v>
      </c>
      <c r="T11" s="104">
        <v>198</v>
      </c>
      <c r="U11" s="104">
        <v>3</v>
      </c>
      <c r="V11" s="104">
        <v>2</v>
      </c>
      <c r="W11" s="104">
        <v>119</v>
      </c>
      <c r="X11" s="104">
        <v>168</v>
      </c>
      <c r="Y11" s="13"/>
      <c r="Z11" s="136" t="str">
        <f>'01'!Z10</f>
        <v>2016年</v>
      </c>
    </row>
    <row r="12" spans="2:26" ht="15.75" customHeight="1">
      <c r="B12" s="7"/>
      <c r="C12" s="137" t="str">
        <f>'01'!C11</f>
        <v>2017年</v>
      </c>
      <c r="D12" s="104">
        <v>59</v>
      </c>
      <c r="E12" s="104">
        <v>56</v>
      </c>
      <c r="F12" s="104">
        <v>11</v>
      </c>
      <c r="G12" s="104">
        <v>13</v>
      </c>
      <c r="H12" s="104">
        <v>6955</v>
      </c>
      <c r="I12" s="104">
        <v>2868</v>
      </c>
      <c r="J12" s="104">
        <v>1889</v>
      </c>
      <c r="K12" s="104">
        <v>180</v>
      </c>
      <c r="L12" s="104">
        <v>1214</v>
      </c>
      <c r="M12" s="104">
        <v>598</v>
      </c>
      <c r="N12" s="105"/>
      <c r="O12" s="106">
        <v>702</v>
      </c>
      <c r="P12" s="104">
        <v>332</v>
      </c>
      <c r="Q12" s="104">
        <v>10</v>
      </c>
      <c r="R12" s="104">
        <v>15</v>
      </c>
      <c r="S12" s="104">
        <v>502</v>
      </c>
      <c r="T12" s="104">
        <v>251</v>
      </c>
      <c r="U12" s="108">
        <v>9</v>
      </c>
      <c r="V12" s="108">
        <v>10</v>
      </c>
      <c r="W12" s="104">
        <v>124</v>
      </c>
      <c r="X12" s="104">
        <v>154</v>
      </c>
      <c r="Y12" s="13"/>
      <c r="Z12" s="136" t="str">
        <f>'01'!Z11</f>
        <v>2017年</v>
      </c>
    </row>
    <row r="13" spans="2:26" ht="15.75" customHeight="1">
      <c r="B13" s="7"/>
      <c r="C13" s="137" t="str">
        <f>'01'!C12</f>
        <v>2018年</v>
      </c>
      <c r="D13" s="104">
        <v>73</v>
      </c>
      <c r="E13" s="104">
        <v>68</v>
      </c>
      <c r="F13" s="104">
        <v>8</v>
      </c>
      <c r="G13" s="104">
        <v>8</v>
      </c>
      <c r="H13" s="104">
        <v>5763</v>
      </c>
      <c r="I13" s="104">
        <v>2694</v>
      </c>
      <c r="J13" s="104">
        <v>1060</v>
      </c>
      <c r="K13" s="104">
        <v>147</v>
      </c>
      <c r="L13" s="104">
        <v>1010</v>
      </c>
      <c r="M13" s="104">
        <v>463</v>
      </c>
      <c r="N13" s="105"/>
      <c r="O13" s="106">
        <v>530</v>
      </c>
      <c r="P13" s="104">
        <v>280</v>
      </c>
      <c r="Q13" s="104">
        <v>9</v>
      </c>
      <c r="R13" s="104">
        <v>5</v>
      </c>
      <c r="S13" s="104">
        <v>471</v>
      </c>
      <c r="T13" s="104">
        <v>178</v>
      </c>
      <c r="U13" s="104">
        <v>15</v>
      </c>
      <c r="V13" s="104">
        <v>9</v>
      </c>
      <c r="W13" s="104">
        <v>103</v>
      </c>
      <c r="X13" s="104">
        <v>117</v>
      </c>
      <c r="Y13" s="13"/>
      <c r="Z13" s="136" t="str">
        <f>'01'!Z12</f>
        <v>2018年</v>
      </c>
    </row>
    <row r="14" spans="2:26" ht="15.75" customHeight="1">
      <c r="B14" s="7"/>
      <c r="C14" s="137" t="str">
        <f>'01'!C13</f>
        <v>2019年</v>
      </c>
      <c r="D14" s="104">
        <v>63</v>
      </c>
      <c r="E14" s="104">
        <v>57</v>
      </c>
      <c r="F14" s="104">
        <v>7</v>
      </c>
      <c r="G14" s="104">
        <v>8</v>
      </c>
      <c r="H14" s="104">
        <v>5218</v>
      </c>
      <c r="I14" s="104">
        <v>2528</v>
      </c>
      <c r="J14" s="104">
        <v>669</v>
      </c>
      <c r="K14" s="104">
        <v>136</v>
      </c>
      <c r="L14" s="104">
        <v>1285</v>
      </c>
      <c r="M14" s="104">
        <v>457</v>
      </c>
      <c r="N14" s="105"/>
      <c r="O14" s="106">
        <v>872</v>
      </c>
      <c r="P14" s="104">
        <v>312</v>
      </c>
      <c r="Q14" s="104">
        <v>11</v>
      </c>
      <c r="R14" s="104">
        <v>8</v>
      </c>
      <c r="S14" s="104">
        <v>402</v>
      </c>
      <c r="T14" s="104">
        <v>137</v>
      </c>
      <c r="U14" s="104">
        <v>8</v>
      </c>
      <c r="V14" s="104">
        <v>6</v>
      </c>
      <c r="W14" s="104">
        <v>114</v>
      </c>
      <c r="X14" s="104">
        <v>107</v>
      </c>
      <c r="Y14" s="13"/>
      <c r="Z14" s="136" t="str">
        <f>'01'!Z13</f>
        <v>2019年</v>
      </c>
    </row>
    <row r="15" spans="2:26" ht="15.75" customHeight="1">
      <c r="B15" s="14"/>
      <c r="C15" s="137" t="str">
        <f>'01'!C14</f>
        <v>2020年</v>
      </c>
      <c r="D15" s="109">
        <v>62</v>
      </c>
      <c r="E15" s="109">
        <v>63</v>
      </c>
      <c r="F15" s="109">
        <v>13</v>
      </c>
      <c r="G15" s="109">
        <v>20</v>
      </c>
      <c r="H15" s="109">
        <v>5809</v>
      </c>
      <c r="I15" s="109">
        <v>2503</v>
      </c>
      <c r="J15" s="109">
        <v>1582</v>
      </c>
      <c r="K15" s="109">
        <v>154</v>
      </c>
      <c r="L15" s="109">
        <v>843</v>
      </c>
      <c r="M15" s="109">
        <v>428</v>
      </c>
      <c r="N15" s="110"/>
      <c r="O15" s="111">
        <v>626</v>
      </c>
      <c r="P15" s="109">
        <v>308</v>
      </c>
      <c r="Q15" s="109">
        <v>12</v>
      </c>
      <c r="R15" s="109">
        <v>14</v>
      </c>
      <c r="S15" s="109">
        <v>205</v>
      </c>
      <c r="T15" s="109">
        <v>106</v>
      </c>
      <c r="U15" s="109">
        <v>8</v>
      </c>
      <c r="V15" s="109">
        <v>7</v>
      </c>
      <c r="W15" s="109">
        <v>96</v>
      </c>
      <c r="X15" s="109">
        <v>79</v>
      </c>
      <c r="Y15" s="16"/>
      <c r="Z15" s="136" t="str">
        <f>'01'!Z14</f>
        <v>2020年</v>
      </c>
    </row>
    <row r="16" spans="2:26" ht="15.75" customHeight="1">
      <c r="B16" s="14"/>
      <c r="C16" s="137" t="str">
        <f>'01'!C15</f>
        <v>2021年</v>
      </c>
      <c r="D16" s="109">
        <v>81</v>
      </c>
      <c r="E16" s="109">
        <v>78</v>
      </c>
      <c r="F16" s="109">
        <v>20</v>
      </c>
      <c r="G16" s="109">
        <v>21</v>
      </c>
      <c r="H16" s="109">
        <v>5425</v>
      </c>
      <c r="I16" s="109">
        <v>2293</v>
      </c>
      <c r="J16" s="109">
        <v>935</v>
      </c>
      <c r="K16" s="109">
        <v>166</v>
      </c>
      <c r="L16" s="109">
        <v>944</v>
      </c>
      <c r="M16" s="109">
        <v>448</v>
      </c>
      <c r="N16" s="110"/>
      <c r="O16" s="111">
        <v>704</v>
      </c>
      <c r="P16" s="109">
        <v>336</v>
      </c>
      <c r="Q16" s="109">
        <v>9</v>
      </c>
      <c r="R16" s="109">
        <v>9</v>
      </c>
      <c r="S16" s="109">
        <v>231</v>
      </c>
      <c r="T16" s="109">
        <v>103</v>
      </c>
      <c r="U16" s="109">
        <v>11</v>
      </c>
      <c r="V16" s="109">
        <v>4</v>
      </c>
      <c r="W16" s="109">
        <v>132</v>
      </c>
      <c r="X16" s="109">
        <v>89</v>
      </c>
      <c r="Y16" s="16"/>
      <c r="Z16" s="136" t="str">
        <f>'01'!Z15</f>
        <v>2021年</v>
      </c>
    </row>
    <row r="17" spans="2:73" s="5" customFormat="1" ht="15.75" customHeight="1">
      <c r="B17" s="43"/>
      <c r="C17" s="137" t="str">
        <f>'01'!C16</f>
        <v>2022年</v>
      </c>
      <c r="D17" s="109">
        <v>86</v>
      </c>
      <c r="E17" s="109">
        <v>81</v>
      </c>
      <c r="F17" s="109">
        <v>10</v>
      </c>
      <c r="G17" s="109">
        <v>11</v>
      </c>
      <c r="H17" s="109">
        <v>5048</v>
      </c>
      <c r="I17" s="109">
        <v>1992</v>
      </c>
      <c r="J17" s="109">
        <v>739</v>
      </c>
      <c r="K17" s="109">
        <v>126</v>
      </c>
      <c r="L17" s="109">
        <v>888</v>
      </c>
      <c r="M17" s="109">
        <v>466</v>
      </c>
      <c r="N17" s="110"/>
      <c r="O17" s="111">
        <v>645</v>
      </c>
      <c r="P17" s="109">
        <v>390</v>
      </c>
      <c r="Q17" s="109">
        <v>13</v>
      </c>
      <c r="R17" s="109">
        <v>13</v>
      </c>
      <c r="S17" s="109">
        <v>230</v>
      </c>
      <c r="T17" s="109">
        <v>63</v>
      </c>
      <c r="U17" s="109">
        <v>131</v>
      </c>
      <c r="V17" s="109">
        <v>3</v>
      </c>
      <c r="W17" s="109">
        <v>94</v>
      </c>
      <c r="X17" s="109">
        <v>60</v>
      </c>
      <c r="Y17" s="44"/>
      <c r="Z17" s="136" t="str">
        <f>'01'!Z16</f>
        <v>2022年</v>
      </c>
    </row>
    <row r="18" spans="2:73" ht="15.75" customHeight="1">
      <c r="B18" s="17"/>
      <c r="C18" s="137" t="str">
        <f>'01'!C17</f>
        <v>2023年</v>
      </c>
      <c r="D18" s="112">
        <f t="shared" ref="D18:M18" si="0">D21+D35+D42+D47+D48+D49+D50</f>
        <v>101</v>
      </c>
      <c r="E18" s="112">
        <f t="shared" si="0"/>
        <v>85</v>
      </c>
      <c r="F18" s="112">
        <f t="shared" si="0"/>
        <v>11</v>
      </c>
      <c r="G18" s="112">
        <f t="shared" si="0"/>
        <v>20</v>
      </c>
      <c r="H18" s="112">
        <f t="shared" si="0"/>
        <v>6149</v>
      </c>
      <c r="I18" s="112">
        <f t="shared" si="0"/>
        <v>2414</v>
      </c>
      <c r="J18" s="112">
        <f t="shared" si="0"/>
        <v>1846</v>
      </c>
      <c r="K18" s="112">
        <f t="shared" si="0"/>
        <v>255</v>
      </c>
      <c r="L18" s="112">
        <f t="shared" si="0"/>
        <v>813</v>
      </c>
      <c r="M18" s="112">
        <f t="shared" si="0"/>
        <v>425</v>
      </c>
      <c r="N18" s="113"/>
      <c r="O18" s="113">
        <f t="shared" ref="O18:X18" si="1">O21+O35+O42+O47+O48+O49+O50</f>
        <v>638</v>
      </c>
      <c r="P18" s="112">
        <f t="shared" si="1"/>
        <v>333</v>
      </c>
      <c r="Q18" s="112">
        <f t="shared" si="1"/>
        <v>20</v>
      </c>
      <c r="R18" s="112">
        <f t="shared" si="1"/>
        <v>17</v>
      </c>
      <c r="S18" s="112">
        <f t="shared" si="1"/>
        <v>155</v>
      </c>
      <c r="T18" s="112">
        <f t="shared" si="1"/>
        <v>75</v>
      </c>
      <c r="U18" s="112">
        <f t="shared" si="1"/>
        <v>2</v>
      </c>
      <c r="V18" s="112">
        <f t="shared" si="1"/>
        <v>6</v>
      </c>
      <c r="W18" s="112">
        <f t="shared" si="1"/>
        <v>146</v>
      </c>
      <c r="X18" s="112">
        <f t="shared" si="1"/>
        <v>66</v>
      </c>
      <c r="Y18" s="18"/>
      <c r="Z18" s="136" t="str">
        <f>'01'!Z17</f>
        <v>2023年</v>
      </c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</row>
    <row r="19" spans="2:73" ht="15.75" customHeight="1">
      <c r="B19" s="14"/>
      <c r="C19" s="20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10"/>
      <c r="O19" s="110"/>
      <c r="P19" s="109"/>
      <c r="Q19" s="109"/>
      <c r="R19" s="109"/>
      <c r="S19" s="109"/>
      <c r="T19" s="109"/>
      <c r="U19" s="109"/>
      <c r="V19" s="109"/>
      <c r="W19" s="109"/>
      <c r="X19" s="109"/>
      <c r="Y19" s="16"/>
      <c r="Z19" s="14"/>
    </row>
    <row r="20" spans="2:73" ht="15.75" customHeight="1">
      <c r="B20" s="33"/>
      <c r="C20" s="45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116"/>
      <c r="P20" s="114"/>
      <c r="Q20" s="114"/>
      <c r="R20" s="114"/>
      <c r="S20" s="114"/>
      <c r="T20" s="114"/>
      <c r="U20" s="114"/>
      <c r="V20" s="114"/>
      <c r="W20" s="114"/>
      <c r="X20" s="114"/>
      <c r="Y20" s="46"/>
      <c r="Z20" s="33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</row>
    <row r="21" spans="2:73" ht="15.75" customHeight="1">
      <c r="B21" s="141" t="str">
        <f>'01'!B20:C20</f>
        <v>アジア州の国</v>
      </c>
      <c r="C21" s="144"/>
      <c r="D21" s="90">
        <v>83</v>
      </c>
      <c r="E21" s="90">
        <v>71</v>
      </c>
      <c r="F21" s="90">
        <v>8</v>
      </c>
      <c r="G21" s="90">
        <v>16</v>
      </c>
      <c r="H21" s="90">
        <v>5448</v>
      </c>
      <c r="I21" s="90">
        <v>2061</v>
      </c>
      <c r="J21" s="90">
        <v>1666</v>
      </c>
      <c r="K21" s="90">
        <v>213</v>
      </c>
      <c r="L21" s="90">
        <v>756</v>
      </c>
      <c r="M21" s="90">
        <v>389</v>
      </c>
      <c r="N21" s="113"/>
      <c r="O21" s="93">
        <v>597</v>
      </c>
      <c r="P21" s="92">
        <v>307</v>
      </c>
      <c r="Q21" s="92">
        <v>15</v>
      </c>
      <c r="R21" s="92">
        <v>14</v>
      </c>
      <c r="S21" s="92">
        <v>144</v>
      </c>
      <c r="T21" s="92">
        <v>68</v>
      </c>
      <c r="U21" s="92">
        <v>2</v>
      </c>
      <c r="V21" s="92">
        <v>6</v>
      </c>
      <c r="W21" s="92">
        <v>137</v>
      </c>
      <c r="X21" s="93">
        <v>60</v>
      </c>
      <c r="Y21" s="140" t="str">
        <f>B21</f>
        <v>アジア州の国</v>
      </c>
      <c r="Z21" s="141"/>
    </row>
    <row r="22" spans="2:73" ht="15.75" customHeight="1">
      <c r="B22" s="22"/>
      <c r="C22" s="23" t="str">
        <f>'01'!C21</f>
        <v>韓国・朝鮮</v>
      </c>
      <c r="D22" s="117">
        <v>8</v>
      </c>
      <c r="E22" s="117">
        <v>5</v>
      </c>
      <c r="F22" s="117">
        <v>2</v>
      </c>
      <c r="G22" s="117">
        <v>2</v>
      </c>
      <c r="H22" s="117">
        <v>142</v>
      </c>
      <c r="I22" s="117">
        <v>107</v>
      </c>
      <c r="J22" s="117">
        <v>24</v>
      </c>
      <c r="K22" s="117">
        <v>6</v>
      </c>
      <c r="L22" s="117">
        <v>13</v>
      </c>
      <c r="M22" s="117">
        <v>9</v>
      </c>
      <c r="N22" s="118"/>
      <c r="O22" s="119">
        <v>13</v>
      </c>
      <c r="P22" s="117">
        <v>9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24"/>
      <c r="Z22" s="25" t="str">
        <f>C22</f>
        <v>韓国・朝鮮</v>
      </c>
    </row>
    <row r="23" spans="2:73" ht="15.75" customHeight="1">
      <c r="B23" s="22"/>
      <c r="C23" s="23" t="str">
        <f>'01'!C22</f>
        <v>中国</v>
      </c>
      <c r="D23" s="117">
        <v>28</v>
      </c>
      <c r="E23" s="117">
        <v>26</v>
      </c>
      <c r="F23" s="117">
        <v>1</v>
      </c>
      <c r="G23" s="117">
        <v>2</v>
      </c>
      <c r="H23" s="117">
        <v>1039</v>
      </c>
      <c r="I23" s="117">
        <v>571</v>
      </c>
      <c r="J23" s="117">
        <v>129</v>
      </c>
      <c r="K23" s="117">
        <v>27</v>
      </c>
      <c r="L23" s="117">
        <v>387</v>
      </c>
      <c r="M23" s="117">
        <v>142</v>
      </c>
      <c r="N23" s="118"/>
      <c r="O23" s="119">
        <v>314</v>
      </c>
      <c r="P23" s="117">
        <v>121</v>
      </c>
      <c r="Q23" s="117">
        <v>4</v>
      </c>
      <c r="R23" s="117">
        <v>2</v>
      </c>
      <c r="S23" s="117">
        <v>69</v>
      </c>
      <c r="T23" s="117">
        <v>19</v>
      </c>
      <c r="U23" s="117">
        <v>0</v>
      </c>
      <c r="V23" s="117">
        <v>0</v>
      </c>
      <c r="W23" s="117">
        <v>66</v>
      </c>
      <c r="X23" s="117">
        <v>18</v>
      </c>
      <c r="Y23" s="24"/>
      <c r="Z23" s="25" t="str">
        <f t="shared" ref="Z23:Z34" si="2">C23</f>
        <v>中国</v>
      </c>
    </row>
    <row r="24" spans="2:73" ht="15.75" customHeight="1">
      <c r="B24" s="22"/>
      <c r="C24" s="23" t="str">
        <f>'01'!C23</f>
        <v>イラン</v>
      </c>
      <c r="D24" s="117">
        <v>0</v>
      </c>
      <c r="E24" s="117">
        <v>0</v>
      </c>
      <c r="F24" s="117">
        <v>0</v>
      </c>
      <c r="G24" s="117">
        <v>0</v>
      </c>
      <c r="H24" s="117">
        <v>5</v>
      </c>
      <c r="I24" s="117">
        <v>5</v>
      </c>
      <c r="J24" s="117">
        <v>0</v>
      </c>
      <c r="K24" s="117">
        <v>0</v>
      </c>
      <c r="L24" s="117">
        <v>4</v>
      </c>
      <c r="M24" s="117">
        <v>3</v>
      </c>
      <c r="N24" s="118"/>
      <c r="O24" s="119">
        <v>2</v>
      </c>
      <c r="P24" s="117">
        <v>2</v>
      </c>
      <c r="Q24" s="117">
        <v>0</v>
      </c>
      <c r="R24" s="117">
        <v>0</v>
      </c>
      <c r="S24" s="117">
        <v>2</v>
      </c>
      <c r="T24" s="117">
        <v>1</v>
      </c>
      <c r="U24" s="117">
        <v>0</v>
      </c>
      <c r="V24" s="117">
        <v>0</v>
      </c>
      <c r="W24" s="117">
        <v>2</v>
      </c>
      <c r="X24" s="117">
        <v>1</v>
      </c>
      <c r="Y24" s="24"/>
      <c r="Z24" s="25" t="str">
        <f t="shared" si="2"/>
        <v>イラン</v>
      </c>
    </row>
    <row r="25" spans="2:73" ht="15.75" customHeight="1">
      <c r="B25" s="22"/>
      <c r="C25" s="23" t="str">
        <f>'01'!C24</f>
        <v>インド</v>
      </c>
      <c r="D25" s="117">
        <v>0</v>
      </c>
      <c r="E25" s="117">
        <v>0</v>
      </c>
      <c r="F25" s="117">
        <v>0</v>
      </c>
      <c r="G25" s="117">
        <v>0</v>
      </c>
      <c r="H25" s="117">
        <v>44</v>
      </c>
      <c r="I25" s="117">
        <v>24</v>
      </c>
      <c r="J25" s="117">
        <v>0</v>
      </c>
      <c r="K25" s="117">
        <v>1</v>
      </c>
      <c r="L25" s="117">
        <v>2</v>
      </c>
      <c r="M25" s="117">
        <v>1</v>
      </c>
      <c r="N25" s="118"/>
      <c r="O25" s="119">
        <v>1</v>
      </c>
      <c r="P25" s="117">
        <v>0</v>
      </c>
      <c r="Q25" s="117">
        <v>0</v>
      </c>
      <c r="R25" s="117">
        <v>0</v>
      </c>
      <c r="S25" s="117">
        <v>1</v>
      </c>
      <c r="T25" s="117">
        <v>1</v>
      </c>
      <c r="U25" s="117">
        <v>0</v>
      </c>
      <c r="V25" s="117">
        <v>0</v>
      </c>
      <c r="W25" s="117">
        <v>1</v>
      </c>
      <c r="X25" s="117">
        <v>1</v>
      </c>
      <c r="Y25" s="24"/>
      <c r="Z25" s="25" t="str">
        <f t="shared" si="2"/>
        <v>インド</v>
      </c>
    </row>
    <row r="26" spans="2:73" ht="15.75" customHeight="1">
      <c r="B26" s="22"/>
      <c r="C26" s="23" t="str">
        <f>'01'!C25</f>
        <v>インドネシア</v>
      </c>
      <c r="D26" s="117">
        <v>0</v>
      </c>
      <c r="E26" s="117">
        <v>0</v>
      </c>
      <c r="F26" s="117">
        <v>0</v>
      </c>
      <c r="G26" s="117">
        <v>0</v>
      </c>
      <c r="H26" s="117">
        <v>38</v>
      </c>
      <c r="I26" s="117">
        <v>30</v>
      </c>
      <c r="J26" s="117">
        <v>1</v>
      </c>
      <c r="K26" s="117">
        <v>1</v>
      </c>
      <c r="L26" s="117">
        <v>6</v>
      </c>
      <c r="M26" s="117">
        <v>4</v>
      </c>
      <c r="N26" s="118"/>
      <c r="O26" s="119">
        <v>6</v>
      </c>
      <c r="P26" s="117">
        <v>4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24"/>
      <c r="Z26" s="25" t="str">
        <f t="shared" si="2"/>
        <v>インドネシア</v>
      </c>
    </row>
    <row r="27" spans="2:73" ht="15.75" customHeight="1">
      <c r="B27" s="22"/>
      <c r="C27" s="23" t="str">
        <f>'01'!C26</f>
        <v>スリランカ</v>
      </c>
      <c r="D27" s="117">
        <v>1</v>
      </c>
      <c r="E27" s="117">
        <v>1</v>
      </c>
      <c r="F27" s="117">
        <v>0</v>
      </c>
      <c r="G27" s="117">
        <v>0</v>
      </c>
      <c r="H27" s="117">
        <v>52</v>
      </c>
      <c r="I27" s="117">
        <v>54</v>
      </c>
      <c r="J27" s="117">
        <v>3</v>
      </c>
      <c r="K27" s="117">
        <v>2</v>
      </c>
      <c r="L27" s="117">
        <v>3</v>
      </c>
      <c r="M27" s="117">
        <v>2</v>
      </c>
      <c r="N27" s="118"/>
      <c r="O27" s="119">
        <v>1</v>
      </c>
      <c r="P27" s="117">
        <v>1</v>
      </c>
      <c r="Q27" s="117">
        <v>0</v>
      </c>
      <c r="R27" s="117">
        <v>0</v>
      </c>
      <c r="S27" s="117">
        <v>2</v>
      </c>
      <c r="T27" s="117">
        <v>1</v>
      </c>
      <c r="U27" s="117">
        <v>0</v>
      </c>
      <c r="V27" s="117">
        <v>0</v>
      </c>
      <c r="W27" s="117">
        <v>2</v>
      </c>
      <c r="X27" s="117">
        <v>1</v>
      </c>
      <c r="Y27" s="24"/>
      <c r="Z27" s="25" t="str">
        <f t="shared" si="2"/>
        <v>スリランカ</v>
      </c>
    </row>
    <row r="28" spans="2:73" ht="15.75" customHeight="1">
      <c r="B28" s="22"/>
      <c r="C28" s="23" t="str">
        <f>'01'!C27</f>
        <v>タイ</v>
      </c>
      <c r="D28" s="117">
        <v>1</v>
      </c>
      <c r="E28" s="117">
        <v>1</v>
      </c>
      <c r="F28" s="117">
        <v>1</v>
      </c>
      <c r="G28" s="117">
        <v>1</v>
      </c>
      <c r="H28" s="117">
        <v>150</v>
      </c>
      <c r="I28" s="117">
        <v>28</v>
      </c>
      <c r="J28" s="117">
        <v>92</v>
      </c>
      <c r="K28" s="117">
        <v>2</v>
      </c>
      <c r="L28" s="117">
        <v>11</v>
      </c>
      <c r="M28" s="117">
        <v>10</v>
      </c>
      <c r="N28" s="118"/>
      <c r="O28" s="119">
        <v>5</v>
      </c>
      <c r="P28" s="117">
        <v>4</v>
      </c>
      <c r="Q28" s="117">
        <v>0</v>
      </c>
      <c r="R28" s="117">
        <v>0</v>
      </c>
      <c r="S28" s="117">
        <v>6</v>
      </c>
      <c r="T28" s="117">
        <v>6</v>
      </c>
      <c r="U28" s="117">
        <v>0</v>
      </c>
      <c r="V28" s="117">
        <v>0</v>
      </c>
      <c r="W28" s="117">
        <v>6</v>
      </c>
      <c r="X28" s="117">
        <v>6</v>
      </c>
      <c r="Y28" s="24"/>
      <c r="Z28" s="25" t="str">
        <f t="shared" si="2"/>
        <v>タイ</v>
      </c>
    </row>
    <row r="29" spans="2:73" ht="15.75" customHeight="1">
      <c r="B29" s="22"/>
      <c r="C29" s="23" t="str">
        <f>'01'!C28</f>
        <v>パキスタン</v>
      </c>
      <c r="D29" s="117">
        <v>3</v>
      </c>
      <c r="E29" s="117">
        <v>3</v>
      </c>
      <c r="F29" s="117">
        <v>1</v>
      </c>
      <c r="G29" s="117">
        <v>1</v>
      </c>
      <c r="H29" s="117">
        <v>79</v>
      </c>
      <c r="I29" s="117">
        <v>18</v>
      </c>
      <c r="J29" s="117">
        <v>3</v>
      </c>
      <c r="K29" s="117">
        <v>2</v>
      </c>
      <c r="L29" s="117">
        <v>6</v>
      </c>
      <c r="M29" s="117">
        <v>6</v>
      </c>
      <c r="N29" s="118"/>
      <c r="O29" s="119">
        <v>3</v>
      </c>
      <c r="P29" s="117">
        <v>4</v>
      </c>
      <c r="Q29" s="117">
        <v>0</v>
      </c>
      <c r="R29" s="117">
        <v>0</v>
      </c>
      <c r="S29" s="117">
        <v>3</v>
      </c>
      <c r="T29" s="117">
        <v>2</v>
      </c>
      <c r="U29" s="117">
        <v>0</v>
      </c>
      <c r="V29" s="117">
        <v>0</v>
      </c>
      <c r="W29" s="117">
        <v>3</v>
      </c>
      <c r="X29" s="117">
        <v>2</v>
      </c>
      <c r="Y29" s="24"/>
      <c r="Z29" s="25" t="str">
        <f t="shared" si="2"/>
        <v>パキスタン</v>
      </c>
    </row>
    <row r="30" spans="2:73" ht="15.75" customHeight="1">
      <c r="B30" s="22"/>
      <c r="C30" s="23" t="str">
        <f>'01'!C29</f>
        <v>バングラデシュ</v>
      </c>
      <c r="D30" s="120">
        <v>0</v>
      </c>
      <c r="E30" s="120">
        <v>0</v>
      </c>
      <c r="F30" s="120">
        <v>0</v>
      </c>
      <c r="G30" s="120">
        <v>0</v>
      </c>
      <c r="H30" s="120">
        <v>28</v>
      </c>
      <c r="I30" s="120">
        <v>24</v>
      </c>
      <c r="J30" s="120">
        <v>3</v>
      </c>
      <c r="K30" s="120">
        <v>1</v>
      </c>
      <c r="L30" s="120">
        <v>5</v>
      </c>
      <c r="M30" s="120">
        <v>4</v>
      </c>
      <c r="N30" s="121"/>
      <c r="O30" s="122">
        <v>1</v>
      </c>
      <c r="P30" s="120">
        <v>1</v>
      </c>
      <c r="Q30" s="120">
        <v>3</v>
      </c>
      <c r="R30" s="120">
        <v>3</v>
      </c>
      <c r="S30" s="120">
        <v>1</v>
      </c>
      <c r="T30" s="120">
        <v>0</v>
      </c>
      <c r="U30" s="120">
        <v>0</v>
      </c>
      <c r="V30" s="120">
        <v>0</v>
      </c>
      <c r="W30" s="120">
        <v>1</v>
      </c>
      <c r="X30" s="120">
        <v>0</v>
      </c>
      <c r="Y30" s="24"/>
      <c r="Z30" s="25" t="str">
        <f t="shared" si="2"/>
        <v>バングラデシュ</v>
      </c>
    </row>
    <row r="31" spans="2:73" ht="15.75" customHeight="1">
      <c r="B31" s="22"/>
      <c r="C31" s="23" t="str">
        <f>'01'!C30</f>
        <v>フィリピン</v>
      </c>
      <c r="D31" s="117">
        <v>8</v>
      </c>
      <c r="E31" s="117">
        <v>7</v>
      </c>
      <c r="F31" s="117">
        <v>1</v>
      </c>
      <c r="G31" s="117">
        <v>3</v>
      </c>
      <c r="H31" s="117">
        <v>203</v>
      </c>
      <c r="I31" s="117">
        <v>148</v>
      </c>
      <c r="J31" s="117">
        <v>15</v>
      </c>
      <c r="K31" s="117">
        <v>10</v>
      </c>
      <c r="L31" s="117">
        <v>23</v>
      </c>
      <c r="M31" s="117">
        <v>18</v>
      </c>
      <c r="N31" s="118"/>
      <c r="O31" s="119">
        <v>17</v>
      </c>
      <c r="P31" s="117">
        <v>11</v>
      </c>
      <c r="Q31" s="117">
        <v>2</v>
      </c>
      <c r="R31" s="117">
        <v>3</v>
      </c>
      <c r="S31" s="117">
        <v>4</v>
      </c>
      <c r="T31" s="117">
        <v>4</v>
      </c>
      <c r="U31" s="117">
        <v>0</v>
      </c>
      <c r="V31" s="117">
        <v>0</v>
      </c>
      <c r="W31" s="117">
        <v>4</v>
      </c>
      <c r="X31" s="117">
        <v>4</v>
      </c>
      <c r="Y31" s="24"/>
      <c r="Z31" s="25" t="str">
        <f t="shared" si="2"/>
        <v>フィリピン</v>
      </c>
    </row>
    <row r="32" spans="2:73" ht="15.75" customHeight="1">
      <c r="B32" s="22"/>
      <c r="C32" s="23" t="str">
        <f>'01'!C31</f>
        <v>ベトナム</v>
      </c>
      <c r="D32" s="117">
        <v>21</v>
      </c>
      <c r="E32" s="117">
        <v>16</v>
      </c>
      <c r="F32" s="117">
        <v>1</v>
      </c>
      <c r="G32" s="117">
        <v>6</v>
      </c>
      <c r="H32" s="117">
        <v>3130</v>
      </c>
      <c r="I32" s="117">
        <v>836</v>
      </c>
      <c r="J32" s="117">
        <v>1349</v>
      </c>
      <c r="K32" s="117">
        <v>130</v>
      </c>
      <c r="L32" s="117">
        <v>269</v>
      </c>
      <c r="M32" s="117">
        <v>172</v>
      </c>
      <c r="N32" s="118"/>
      <c r="O32" s="119">
        <v>212</v>
      </c>
      <c r="P32" s="117">
        <v>137</v>
      </c>
      <c r="Q32" s="117">
        <v>4</v>
      </c>
      <c r="R32" s="117">
        <v>4</v>
      </c>
      <c r="S32" s="117">
        <v>53</v>
      </c>
      <c r="T32" s="117">
        <v>31</v>
      </c>
      <c r="U32" s="117">
        <v>2</v>
      </c>
      <c r="V32" s="117">
        <v>6</v>
      </c>
      <c r="W32" s="117">
        <v>49</v>
      </c>
      <c r="X32" s="117">
        <v>24</v>
      </c>
      <c r="Y32" s="24"/>
      <c r="Z32" s="25" t="str">
        <f t="shared" si="2"/>
        <v>ベトナム</v>
      </c>
    </row>
    <row r="33" spans="2:73" ht="15.75" customHeight="1">
      <c r="B33" s="22"/>
      <c r="C33" s="23" t="str">
        <f>'01'!C32</f>
        <v>マレーシア</v>
      </c>
      <c r="D33" s="117">
        <v>0</v>
      </c>
      <c r="E33" s="117">
        <v>0</v>
      </c>
      <c r="F33" s="117">
        <v>0</v>
      </c>
      <c r="G33" s="117">
        <v>0</v>
      </c>
      <c r="H33" s="117">
        <v>23</v>
      </c>
      <c r="I33" s="117">
        <v>15</v>
      </c>
      <c r="J33" s="117">
        <v>1</v>
      </c>
      <c r="K33" s="117">
        <v>1</v>
      </c>
      <c r="L33" s="117">
        <v>2</v>
      </c>
      <c r="M33" s="117">
        <v>0</v>
      </c>
      <c r="N33" s="118"/>
      <c r="O33" s="119">
        <v>2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24"/>
      <c r="Z33" s="25" t="str">
        <f t="shared" si="2"/>
        <v>マレーシア</v>
      </c>
    </row>
    <row r="34" spans="2:73" s="5" customFormat="1" ht="15.75" customHeight="1">
      <c r="B34" s="47"/>
      <c r="C34" s="48" t="str">
        <f>'01'!C33</f>
        <v>その他</v>
      </c>
      <c r="D34" s="117">
        <v>13</v>
      </c>
      <c r="E34" s="117">
        <v>12</v>
      </c>
      <c r="F34" s="117">
        <v>1</v>
      </c>
      <c r="G34" s="117">
        <v>1</v>
      </c>
      <c r="H34" s="117">
        <v>515</v>
      </c>
      <c r="I34" s="117">
        <v>201</v>
      </c>
      <c r="J34" s="117">
        <v>46</v>
      </c>
      <c r="K34" s="117">
        <v>30</v>
      </c>
      <c r="L34" s="117">
        <v>25</v>
      </c>
      <c r="M34" s="117">
        <v>18</v>
      </c>
      <c r="N34" s="118"/>
      <c r="O34" s="118">
        <v>20</v>
      </c>
      <c r="P34" s="117">
        <v>13</v>
      </c>
      <c r="Q34" s="117">
        <v>2</v>
      </c>
      <c r="R34" s="117">
        <v>2</v>
      </c>
      <c r="S34" s="117">
        <v>3</v>
      </c>
      <c r="T34" s="117">
        <v>3</v>
      </c>
      <c r="U34" s="117">
        <v>0</v>
      </c>
      <c r="V34" s="117">
        <v>0</v>
      </c>
      <c r="W34" s="117">
        <v>3</v>
      </c>
      <c r="X34" s="117">
        <v>3</v>
      </c>
      <c r="Y34" s="49"/>
      <c r="Z34" s="28" t="str">
        <f t="shared" si="2"/>
        <v>その他</v>
      </c>
    </row>
    <row r="35" spans="2:73" ht="15.75" customHeight="1">
      <c r="B35" s="141" t="str">
        <f>'01'!B34:C34</f>
        <v>ヨーロッパ州の国</v>
      </c>
      <c r="C35" s="144"/>
      <c r="D35" s="123">
        <v>2</v>
      </c>
      <c r="E35" s="123">
        <v>2</v>
      </c>
      <c r="F35" s="123">
        <v>2</v>
      </c>
      <c r="G35" s="123">
        <v>2</v>
      </c>
      <c r="H35" s="123">
        <v>94</v>
      </c>
      <c r="I35" s="123">
        <v>63</v>
      </c>
      <c r="J35" s="123">
        <v>8</v>
      </c>
      <c r="K35" s="123">
        <v>8</v>
      </c>
      <c r="L35" s="123">
        <v>6</v>
      </c>
      <c r="M35" s="123">
        <v>3</v>
      </c>
      <c r="N35" s="113"/>
      <c r="O35" s="124">
        <v>5</v>
      </c>
      <c r="P35" s="123">
        <v>3</v>
      </c>
      <c r="Q35" s="123">
        <v>0</v>
      </c>
      <c r="R35" s="123">
        <v>0</v>
      </c>
      <c r="S35" s="123">
        <v>1</v>
      </c>
      <c r="T35" s="123">
        <v>0</v>
      </c>
      <c r="U35" s="123">
        <v>0</v>
      </c>
      <c r="V35" s="123">
        <v>0</v>
      </c>
      <c r="W35" s="123">
        <v>1</v>
      </c>
      <c r="X35" s="123">
        <v>0</v>
      </c>
      <c r="Y35" s="140" t="str">
        <f>B35</f>
        <v>ヨーロッパ州の国</v>
      </c>
      <c r="Z35" s="141"/>
    </row>
    <row r="36" spans="2:73" ht="15.75" customHeight="1">
      <c r="B36" s="22"/>
      <c r="C36" s="23" t="str">
        <f>'01'!C35</f>
        <v>イギリス</v>
      </c>
      <c r="D36" s="117">
        <v>0</v>
      </c>
      <c r="E36" s="117">
        <v>0</v>
      </c>
      <c r="F36" s="117">
        <v>0</v>
      </c>
      <c r="G36" s="117">
        <v>0</v>
      </c>
      <c r="H36" s="117">
        <v>6</v>
      </c>
      <c r="I36" s="117">
        <v>7</v>
      </c>
      <c r="J36" s="117">
        <v>0</v>
      </c>
      <c r="K36" s="117">
        <v>0</v>
      </c>
      <c r="L36" s="117">
        <v>0</v>
      </c>
      <c r="M36" s="117">
        <v>0</v>
      </c>
      <c r="N36" s="118"/>
      <c r="O36" s="119">
        <v>0</v>
      </c>
      <c r="P36" s="117">
        <v>0</v>
      </c>
      <c r="Q36" s="117">
        <v>0</v>
      </c>
      <c r="R36" s="117">
        <v>0</v>
      </c>
      <c r="S36" s="117">
        <v>0</v>
      </c>
      <c r="T36" s="117">
        <v>0</v>
      </c>
      <c r="U36" s="117">
        <v>0</v>
      </c>
      <c r="V36" s="117">
        <v>0</v>
      </c>
      <c r="W36" s="117">
        <v>0</v>
      </c>
      <c r="X36" s="117">
        <v>0</v>
      </c>
      <c r="Y36" s="24"/>
      <c r="Z36" s="25" t="str">
        <f t="shared" ref="Z36:Z41" si="3">C36</f>
        <v>イギリス</v>
      </c>
    </row>
    <row r="37" spans="2:73" ht="15.75" customHeight="1">
      <c r="B37" s="22"/>
      <c r="C37" s="23" t="str">
        <f>'01'!C36</f>
        <v>イタリア</v>
      </c>
      <c r="D37" s="117">
        <v>0</v>
      </c>
      <c r="E37" s="117">
        <v>0</v>
      </c>
      <c r="F37" s="117">
        <v>0</v>
      </c>
      <c r="G37" s="117">
        <v>0</v>
      </c>
      <c r="H37" s="117">
        <v>3</v>
      </c>
      <c r="I37" s="117">
        <v>3</v>
      </c>
      <c r="J37" s="117">
        <v>1</v>
      </c>
      <c r="K37" s="117">
        <v>1</v>
      </c>
      <c r="L37" s="117">
        <v>0</v>
      </c>
      <c r="M37" s="117">
        <v>0</v>
      </c>
      <c r="N37" s="118"/>
      <c r="O37" s="119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24"/>
      <c r="Z37" s="25" t="str">
        <f t="shared" si="3"/>
        <v>イタリア</v>
      </c>
    </row>
    <row r="38" spans="2:73" ht="15.75" customHeight="1">
      <c r="B38" s="22"/>
      <c r="C38" s="23" t="str">
        <f>'01'!C37</f>
        <v>ロシア</v>
      </c>
      <c r="D38" s="117">
        <v>0</v>
      </c>
      <c r="E38" s="117">
        <v>0</v>
      </c>
      <c r="F38" s="117">
        <v>1</v>
      </c>
      <c r="G38" s="117">
        <v>1</v>
      </c>
      <c r="H38" s="117">
        <v>14</v>
      </c>
      <c r="I38" s="117">
        <v>8</v>
      </c>
      <c r="J38" s="117">
        <v>2</v>
      </c>
      <c r="K38" s="117">
        <v>2</v>
      </c>
      <c r="L38" s="117">
        <v>1</v>
      </c>
      <c r="M38" s="117">
        <v>0</v>
      </c>
      <c r="N38" s="118"/>
      <c r="O38" s="119">
        <v>0</v>
      </c>
      <c r="P38" s="117">
        <v>0</v>
      </c>
      <c r="Q38" s="117">
        <v>0</v>
      </c>
      <c r="R38" s="117">
        <v>0</v>
      </c>
      <c r="S38" s="117">
        <v>1</v>
      </c>
      <c r="T38" s="117">
        <v>0</v>
      </c>
      <c r="U38" s="117">
        <v>0</v>
      </c>
      <c r="V38" s="117">
        <v>0</v>
      </c>
      <c r="W38" s="117">
        <v>1</v>
      </c>
      <c r="X38" s="117">
        <v>0</v>
      </c>
      <c r="Y38" s="24"/>
      <c r="Z38" s="25" t="str">
        <f t="shared" si="3"/>
        <v>ロシア</v>
      </c>
    </row>
    <row r="39" spans="2:73" ht="15.75" customHeight="1">
      <c r="B39" s="22"/>
      <c r="C39" s="23" t="str">
        <f>'01'!C38</f>
        <v>ドイツ</v>
      </c>
      <c r="D39" s="117">
        <v>0</v>
      </c>
      <c r="E39" s="117">
        <v>0</v>
      </c>
      <c r="F39" s="117">
        <v>0</v>
      </c>
      <c r="G39" s="117">
        <v>0</v>
      </c>
      <c r="H39" s="117">
        <v>2</v>
      </c>
      <c r="I39" s="117">
        <v>2</v>
      </c>
      <c r="J39" s="117">
        <v>1</v>
      </c>
      <c r="K39" s="117">
        <v>1</v>
      </c>
      <c r="L39" s="117">
        <v>0</v>
      </c>
      <c r="M39" s="117">
        <v>0</v>
      </c>
      <c r="N39" s="118"/>
      <c r="O39" s="119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24"/>
      <c r="Z39" s="25" t="str">
        <f t="shared" si="3"/>
        <v>ドイツ</v>
      </c>
    </row>
    <row r="40" spans="2:73" ht="15.75" customHeight="1">
      <c r="B40" s="22"/>
      <c r="C40" s="23" t="str">
        <f>'01'!C39</f>
        <v>フランス</v>
      </c>
      <c r="D40" s="117">
        <v>0</v>
      </c>
      <c r="E40" s="117">
        <v>1</v>
      </c>
      <c r="F40" s="117">
        <v>0</v>
      </c>
      <c r="G40" s="117">
        <v>0</v>
      </c>
      <c r="H40" s="117">
        <v>9</v>
      </c>
      <c r="I40" s="117">
        <v>9</v>
      </c>
      <c r="J40" s="117">
        <v>1</v>
      </c>
      <c r="K40" s="117">
        <v>1</v>
      </c>
      <c r="L40" s="117">
        <v>3</v>
      </c>
      <c r="M40" s="117">
        <v>1</v>
      </c>
      <c r="N40" s="118"/>
      <c r="O40" s="119">
        <v>3</v>
      </c>
      <c r="P40" s="117">
        <v>1</v>
      </c>
      <c r="Q40" s="117">
        <v>0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>
        <v>0</v>
      </c>
      <c r="X40" s="117">
        <v>0</v>
      </c>
      <c r="Y40" s="24"/>
      <c r="Z40" s="25" t="str">
        <f t="shared" si="3"/>
        <v>フランス</v>
      </c>
    </row>
    <row r="41" spans="2:73" s="5" customFormat="1" ht="15.75" customHeight="1">
      <c r="B41" s="47"/>
      <c r="C41" s="48" t="str">
        <f>'01'!C40</f>
        <v>その他</v>
      </c>
      <c r="D41" s="117">
        <v>2</v>
      </c>
      <c r="E41" s="117">
        <v>1</v>
      </c>
      <c r="F41" s="117">
        <v>1</v>
      </c>
      <c r="G41" s="117">
        <v>1</v>
      </c>
      <c r="H41" s="117">
        <v>60</v>
      </c>
      <c r="I41" s="117">
        <v>34</v>
      </c>
      <c r="J41" s="117">
        <v>3</v>
      </c>
      <c r="K41" s="117">
        <v>3</v>
      </c>
      <c r="L41" s="117">
        <v>2</v>
      </c>
      <c r="M41" s="117">
        <v>2</v>
      </c>
      <c r="N41" s="118"/>
      <c r="O41" s="118">
        <v>2</v>
      </c>
      <c r="P41" s="117">
        <v>2</v>
      </c>
      <c r="Q41" s="117">
        <v>0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>
        <v>0</v>
      </c>
      <c r="X41" s="117">
        <v>0</v>
      </c>
      <c r="Y41" s="49"/>
      <c r="Z41" s="28" t="str">
        <f t="shared" si="3"/>
        <v>その他</v>
      </c>
    </row>
    <row r="42" spans="2:73" ht="15.75" customHeight="1">
      <c r="B42" s="141" t="str">
        <f>'01'!B41:C41</f>
        <v>南北アメリカ州の国</v>
      </c>
      <c r="C42" s="144"/>
      <c r="D42" s="123">
        <v>15</v>
      </c>
      <c r="E42" s="123">
        <v>11</v>
      </c>
      <c r="F42" s="123">
        <v>1</v>
      </c>
      <c r="G42" s="123">
        <v>2</v>
      </c>
      <c r="H42" s="123">
        <v>549</v>
      </c>
      <c r="I42" s="123">
        <v>246</v>
      </c>
      <c r="J42" s="123">
        <v>162</v>
      </c>
      <c r="K42" s="123">
        <v>26</v>
      </c>
      <c r="L42" s="123">
        <v>39</v>
      </c>
      <c r="M42" s="123">
        <v>23</v>
      </c>
      <c r="N42" s="113"/>
      <c r="O42" s="124">
        <v>27</v>
      </c>
      <c r="P42" s="123">
        <v>16</v>
      </c>
      <c r="Q42" s="123">
        <v>4</v>
      </c>
      <c r="R42" s="123">
        <v>2</v>
      </c>
      <c r="S42" s="123">
        <v>8</v>
      </c>
      <c r="T42" s="123">
        <v>5</v>
      </c>
      <c r="U42" s="123">
        <v>0</v>
      </c>
      <c r="V42" s="123">
        <v>0</v>
      </c>
      <c r="W42" s="123">
        <v>6</v>
      </c>
      <c r="X42" s="123">
        <v>4</v>
      </c>
      <c r="Y42" s="140" t="str">
        <f>B42</f>
        <v>南北アメリカ州の国</v>
      </c>
      <c r="Z42" s="141"/>
    </row>
    <row r="43" spans="2:73" ht="15.75" customHeight="1">
      <c r="B43" s="25"/>
      <c r="C43" s="23" t="str">
        <f>'01'!C42</f>
        <v>アメリカ</v>
      </c>
      <c r="D43" s="117">
        <v>1</v>
      </c>
      <c r="E43" s="117">
        <v>1</v>
      </c>
      <c r="F43" s="117">
        <v>0</v>
      </c>
      <c r="G43" s="117">
        <v>0</v>
      </c>
      <c r="H43" s="117">
        <v>37</v>
      </c>
      <c r="I43" s="117">
        <v>31</v>
      </c>
      <c r="J43" s="117">
        <v>1</v>
      </c>
      <c r="K43" s="117">
        <v>0</v>
      </c>
      <c r="L43" s="117">
        <v>9</v>
      </c>
      <c r="M43" s="117">
        <v>6</v>
      </c>
      <c r="N43" s="118"/>
      <c r="O43" s="119">
        <v>7</v>
      </c>
      <c r="P43" s="117">
        <v>4</v>
      </c>
      <c r="Q43" s="117">
        <v>0</v>
      </c>
      <c r="R43" s="117">
        <v>0</v>
      </c>
      <c r="S43" s="117">
        <v>2</v>
      </c>
      <c r="T43" s="117">
        <v>2</v>
      </c>
      <c r="U43" s="117">
        <v>0</v>
      </c>
      <c r="V43" s="117">
        <v>0</v>
      </c>
      <c r="W43" s="117">
        <v>1</v>
      </c>
      <c r="X43" s="117">
        <v>1</v>
      </c>
      <c r="Y43" s="26"/>
      <c r="Z43" s="25" t="str">
        <f t="shared" ref="Z43:Z46" si="4">C43</f>
        <v>アメリカ</v>
      </c>
    </row>
    <row r="44" spans="2:73" ht="15.75" customHeight="1">
      <c r="B44" s="22"/>
      <c r="C44" s="23" t="str">
        <f>'01'!C43</f>
        <v>カナダ</v>
      </c>
      <c r="D44" s="117">
        <v>1</v>
      </c>
      <c r="E44" s="117">
        <v>1</v>
      </c>
      <c r="F44" s="117">
        <v>0</v>
      </c>
      <c r="G44" s="117">
        <v>0</v>
      </c>
      <c r="H44" s="117">
        <v>7</v>
      </c>
      <c r="I44" s="125">
        <v>5</v>
      </c>
      <c r="J44" s="117">
        <v>1</v>
      </c>
      <c r="K44" s="117">
        <v>1</v>
      </c>
      <c r="L44" s="117">
        <v>0</v>
      </c>
      <c r="M44" s="117">
        <v>0</v>
      </c>
      <c r="N44" s="118"/>
      <c r="O44" s="119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27"/>
      <c r="Z44" s="28" t="str">
        <f t="shared" si="4"/>
        <v>カナダ</v>
      </c>
    </row>
    <row r="45" spans="2:73" ht="15.75" customHeight="1">
      <c r="B45" s="22"/>
      <c r="C45" s="23" t="str">
        <f>'01'!C44</f>
        <v>ブラジル</v>
      </c>
      <c r="D45" s="117">
        <v>11</v>
      </c>
      <c r="E45" s="117">
        <v>8</v>
      </c>
      <c r="F45" s="117">
        <v>1</v>
      </c>
      <c r="G45" s="117">
        <v>2</v>
      </c>
      <c r="H45" s="117">
        <v>229</v>
      </c>
      <c r="I45" s="117">
        <v>122</v>
      </c>
      <c r="J45" s="117">
        <v>56</v>
      </c>
      <c r="K45" s="117">
        <v>16</v>
      </c>
      <c r="L45" s="117">
        <v>25</v>
      </c>
      <c r="M45" s="117">
        <v>12</v>
      </c>
      <c r="N45" s="118"/>
      <c r="O45" s="119">
        <v>17</v>
      </c>
      <c r="P45" s="117">
        <v>8</v>
      </c>
      <c r="Q45" s="117">
        <v>4</v>
      </c>
      <c r="R45" s="117">
        <v>2</v>
      </c>
      <c r="S45" s="117">
        <v>4</v>
      </c>
      <c r="T45" s="117">
        <v>2</v>
      </c>
      <c r="U45" s="117">
        <v>0</v>
      </c>
      <c r="V45" s="117">
        <v>0</v>
      </c>
      <c r="W45" s="117">
        <v>4</v>
      </c>
      <c r="X45" s="117">
        <v>2</v>
      </c>
      <c r="Y45" s="27"/>
      <c r="Z45" s="28" t="str">
        <f t="shared" si="4"/>
        <v>ブラジル</v>
      </c>
    </row>
    <row r="46" spans="2:73" s="5" customFormat="1" ht="15.75" customHeight="1">
      <c r="B46" s="47"/>
      <c r="C46" s="48" t="str">
        <f>'01'!C45</f>
        <v>その他</v>
      </c>
      <c r="D46" s="117">
        <v>2</v>
      </c>
      <c r="E46" s="117">
        <v>1</v>
      </c>
      <c r="F46" s="117">
        <v>0</v>
      </c>
      <c r="G46" s="117">
        <v>0</v>
      </c>
      <c r="H46" s="117">
        <v>276</v>
      </c>
      <c r="I46" s="117">
        <v>88</v>
      </c>
      <c r="J46" s="117">
        <v>104</v>
      </c>
      <c r="K46" s="117">
        <v>9</v>
      </c>
      <c r="L46" s="117">
        <v>5</v>
      </c>
      <c r="M46" s="117">
        <v>5</v>
      </c>
      <c r="N46" s="118"/>
      <c r="O46" s="119">
        <v>3</v>
      </c>
      <c r="P46" s="117">
        <v>4</v>
      </c>
      <c r="Q46" s="117">
        <v>0</v>
      </c>
      <c r="R46" s="117">
        <v>0</v>
      </c>
      <c r="S46" s="117">
        <v>2</v>
      </c>
      <c r="T46" s="117">
        <v>1</v>
      </c>
      <c r="U46" s="117">
        <v>0</v>
      </c>
      <c r="V46" s="117">
        <v>0</v>
      </c>
      <c r="W46" s="117">
        <v>1</v>
      </c>
      <c r="X46" s="117">
        <v>1</v>
      </c>
      <c r="Y46" s="50"/>
      <c r="Z46" s="28" t="str">
        <f t="shared" si="4"/>
        <v>その他</v>
      </c>
    </row>
    <row r="47" spans="2:73" ht="15.75" customHeight="1">
      <c r="B47" s="141" t="str">
        <f>'01'!B46:C46</f>
        <v>アフリカ州 の 国</v>
      </c>
      <c r="C47" s="144"/>
      <c r="D47" s="123">
        <v>1</v>
      </c>
      <c r="E47" s="123">
        <v>1</v>
      </c>
      <c r="F47" s="123">
        <v>0</v>
      </c>
      <c r="G47" s="123">
        <v>0</v>
      </c>
      <c r="H47" s="123">
        <v>36</v>
      </c>
      <c r="I47" s="123">
        <v>29</v>
      </c>
      <c r="J47" s="123">
        <v>10</v>
      </c>
      <c r="K47" s="123">
        <v>8</v>
      </c>
      <c r="L47" s="123">
        <v>11</v>
      </c>
      <c r="M47" s="123">
        <v>9</v>
      </c>
      <c r="N47" s="126"/>
      <c r="O47" s="124">
        <v>8</v>
      </c>
      <c r="P47" s="123">
        <v>6</v>
      </c>
      <c r="Q47" s="123">
        <v>1</v>
      </c>
      <c r="R47" s="123">
        <v>1</v>
      </c>
      <c r="S47" s="123">
        <v>2</v>
      </c>
      <c r="T47" s="123">
        <v>2</v>
      </c>
      <c r="U47" s="123">
        <v>0</v>
      </c>
      <c r="V47" s="123">
        <v>0</v>
      </c>
      <c r="W47" s="123">
        <v>2</v>
      </c>
      <c r="X47" s="123">
        <v>2</v>
      </c>
      <c r="Y47" s="140" t="str">
        <f t="shared" ref="Y47:Y50" si="5">B47</f>
        <v>アフリカ州 の 国</v>
      </c>
      <c r="Z47" s="141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</row>
    <row r="48" spans="2:73" ht="15.75" customHeight="1">
      <c r="B48" s="141" t="str">
        <f>'01'!B47:C47</f>
        <v>オセアニア州の国</v>
      </c>
      <c r="C48" s="144"/>
      <c r="D48" s="123">
        <v>0</v>
      </c>
      <c r="E48" s="123">
        <v>0</v>
      </c>
      <c r="F48" s="123">
        <v>0</v>
      </c>
      <c r="G48" s="123">
        <v>0</v>
      </c>
      <c r="H48" s="123">
        <v>22</v>
      </c>
      <c r="I48" s="123">
        <v>15</v>
      </c>
      <c r="J48" s="123">
        <v>0</v>
      </c>
      <c r="K48" s="123">
        <v>0</v>
      </c>
      <c r="L48" s="123">
        <v>1</v>
      </c>
      <c r="M48" s="123">
        <v>1</v>
      </c>
      <c r="N48" s="126"/>
      <c r="O48" s="124">
        <v>1</v>
      </c>
      <c r="P48" s="123">
        <v>1</v>
      </c>
      <c r="Q48" s="123">
        <v>0</v>
      </c>
      <c r="R48" s="123">
        <v>0</v>
      </c>
      <c r="S48" s="123">
        <v>0</v>
      </c>
      <c r="T48" s="123">
        <v>0</v>
      </c>
      <c r="U48" s="123">
        <v>0</v>
      </c>
      <c r="V48" s="123">
        <v>0</v>
      </c>
      <c r="W48" s="123">
        <v>0</v>
      </c>
      <c r="X48" s="123">
        <v>0</v>
      </c>
      <c r="Y48" s="140" t="str">
        <f t="shared" si="5"/>
        <v>オセアニア州の国</v>
      </c>
      <c r="Z48" s="141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</row>
    <row r="49" spans="2:73" ht="15.75" customHeight="1">
      <c r="B49" s="141" t="str">
        <f>'01'!B48:C48</f>
        <v>無国籍</v>
      </c>
      <c r="C49" s="144"/>
      <c r="D49" s="123">
        <v>0</v>
      </c>
      <c r="E49" s="123">
        <v>0</v>
      </c>
      <c r="F49" s="123">
        <v>0</v>
      </c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>
        <v>0</v>
      </c>
      <c r="M49" s="123">
        <v>0</v>
      </c>
      <c r="N49" s="126"/>
      <c r="O49" s="124">
        <v>0</v>
      </c>
      <c r="P49" s="123">
        <v>0</v>
      </c>
      <c r="Q49" s="123">
        <v>0</v>
      </c>
      <c r="R49" s="123">
        <v>0</v>
      </c>
      <c r="S49" s="123">
        <v>0</v>
      </c>
      <c r="T49" s="123">
        <v>0</v>
      </c>
      <c r="U49" s="123">
        <v>0</v>
      </c>
      <c r="V49" s="123">
        <v>0</v>
      </c>
      <c r="W49" s="123">
        <v>0</v>
      </c>
      <c r="X49" s="123">
        <v>0</v>
      </c>
      <c r="Y49" s="140" t="str">
        <f t="shared" si="5"/>
        <v>無国籍</v>
      </c>
      <c r="Z49" s="141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</row>
    <row r="50" spans="2:73" ht="15.75" customHeight="1" thickBot="1">
      <c r="B50" s="138" t="str">
        <f>'01'!B49:C49</f>
        <v>国籍不明</v>
      </c>
      <c r="C50" s="139"/>
      <c r="D50" s="123">
        <v>0</v>
      </c>
      <c r="E50" s="123">
        <v>0</v>
      </c>
      <c r="F50" s="123">
        <v>0</v>
      </c>
      <c r="G50" s="123">
        <v>0</v>
      </c>
      <c r="H50" s="123">
        <v>0</v>
      </c>
      <c r="I50" s="123">
        <v>0</v>
      </c>
      <c r="J50" s="123">
        <v>0</v>
      </c>
      <c r="K50" s="123">
        <v>0</v>
      </c>
      <c r="L50" s="123">
        <v>0</v>
      </c>
      <c r="M50" s="123">
        <v>0</v>
      </c>
      <c r="N50" s="126"/>
      <c r="O50" s="126">
        <v>0</v>
      </c>
      <c r="P50" s="123">
        <v>0</v>
      </c>
      <c r="Q50" s="123">
        <v>0</v>
      </c>
      <c r="R50" s="123">
        <v>0</v>
      </c>
      <c r="S50" s="123">
        <v>0</v>
      </c>
      <c r="T50" s="123">
        <v>0</v>
      </c>
      <c r="U50" s="123">
        <v>0</v>
      </c>
      <c r="V50" s="123">
        <v>0</v>
      </c>
      <c r="W50" s="123">
        <v>0</v>
      </c>
      <c r="X50" s="123">
        <v>0</v>
      </c>
      <c r="Y50" s="143" t="str">
        <f t="shared" si="5"/>
        <v>国籍不明</v>
      </c>
      <c r="Z50" s="138"/>
    </row>
    <row r="51" spans="2:73"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"/>
    </row>
    <row r="52" spans="2:73">
      <c r="B52" s="30"/>
      <c r="C52" s="30"/>
      <c r="O52" s="53"/>
      <c r="P52" s="53"/>
      <c r="Q52" s="53"/>
      <c r="R52" s="53"/>
      <c r="S52" s="53"/>
      <c r="T52" s="53"/>
      <c r="U52" s="53"/>
      <c r="V52" s="53"/>
      <c r="W52" s="53"/>
      <c r="X52" s="53"/>
    </row>
    <row r="55" spans="2:73">
      <c r="C55" s="30" t="s">
        <v>80</v>
      </c>
      <c r="D55" s="54">
        <f>SUM(D21,D35,D42,D47:D50)-D18</f>
        <v>0</v>
      </c>
      <c r="E55" s="54">
        <f t="shared" ref="E55:M55" si="6">SUM(E21,E35,E42,E47:E50)-E18</f>
        <v>0</v>
      </c>
      <c r="F55" s="54">
        <f t="shared" si="6"/>
        <v>0</v>
      </c>
      <c r="G55" s="54">
        <f t="shared" si="6"/>
        <v>0</v>
      </c>
      <c r="H55" s="54">
        <f t="shared" si="6"/>
        <v>0</v>
      </c>
      <c r="I55" s="54">
        <f t="shared" si="6"/>
        <v>0</v>
      </c>
      <c r="J55" s="54">
        <f t="shared" si="6"/>
        <v>0</v>
      </c>
      <c r="K55" s="54">
        <f t="shared" si="6"/>
        <v>0</v>
      </c>
      <c r="L55" s="54">
        <f t="shared" si="6"/>
        <v>0</v>
      </c>
      <c r="M55" s="54">
        <f t="shared" si="6"/>
        <v>0</v>
      </c>
      <c r="O55" s="54">
        <f>SUM(O21,O35,O42,O47:O50)-O18</f>
        <v>0</v>
      </c>
      <c r="P55" s="54">
        <f t="shared" ref="P55:X55" si="7">SUM(P21,P35,P42,P47:P50)-P18</f>
        <v>0</v>
      </c>
      <c r="Q55" s="54">
        <f t="shared" si="7"/>
        <v>0</v>
      </c>
      <c r="R55" s="54">
        <f t="shared" si="7"/>
        <v>0</v>
      </c>
      <c r="S55" s="54">
        <f t="shared" si="7"/>
        <v>0</v>
      </c>
      <c r="T55" s="54">
        <f t="shared" si="7"/>
        <v>0</v>
      </c>
      <c r="U55" s="54">
        <f t="shared" si="7"/>
        <v>0</v>
      </c>
      <c r="V55" s="54">
        <f t="shared" si="7"/>
        <v>0</v>
      </c>
      <c r="W55" s="54">
        <f t="shared" si="7"/>
        <v>0</v>
      </c>
      <c r="X55" s="54">
        <f t="shared" si="7"/>
        <v>0</v>
      </c>
    </row>
    <row r="56" spans="2:73">
      <c r="C56" s="30" t="s">
        <v>81</v>
      </c>
      <c r="D56" s="54">
        <f>SUM(D22:D34)-D21</f>
        <v>0</v>
      </c>
      <c r="E56" s="54">
        <f t="shared" ref="E56:M56" si="8">SUM(E22:E34)-E21</f>
        <v>0</v>
      </c>
      <c r="F56" s="54">
        <f t="shared" si="8"/>
        <v>0</v>
      </c>
      <c r="G56" s="54">
        <f t="shared" si="8"/>
        <v>0</v>
      </c>
      <c r="H56" s="54">
        <f t="shared" si="8"/>
        <v>0</v>
      </c>
      <c r="I56" s="54">
        <f t="shared" si="8"/>
        <v>0</v>
      </c>
      <c r="J56" s="54">
        <f t="shared" si="8"/>
        <v>0</v>
      </c>
      <c r="K56" s="54">
        <f t="shared" si="8"/>
        <v>0</v>
      </c>
      <c r="L56" s="54">
        <f t="shared" si="8"/>
        <v>0</v>
      </c>
      <c r="M56" s="54">
        <f t="shared" si="8"/>
        <v>0</v>
      </c>
      <c r="O56" s="54">
        <f>SUM(O22:O34)-O21</f>
        <v>0</v>
      </c>
      <c r="P56" s="54">
        <f t="shared" ref="P56:X56" si="9">SUM(P22:P34)-P21</f>
        <v>0</v>
      </c>
      <c r="Q56" s="54">
        <f t="shared" si="9"/>
        <v>0</v>
      </c>
      <c r="R56" s="54">
        <f t="shared" si="9"/>
        <v>0</v>
      </c>
      <c r="S56" s="54">
        <f t="shared" si="9"/>
        <v>0</v>
      </c>
      <c r="T56" s="54">
        <f t="shared" si="9"/>
        <v>0</v>
      </c>
      <c r="U56" s="54">
        <f t="shared" si="9"/>
        <v>0</v>
      </c>
      <c r="V56" s="54">
        <f t="shared" si="9"/>
        <v>0</v>
      </c>
      <c r="W56" s="54">
        <f t="shared" si="9"/>
        <v>0</v>
      </c>
      <c r="X56" s="54">
        <f t="shared" si="9"/>
        <v>0</v>
      </c>
    </row>
    <row r="57" spans="2:73">
      <c r="C57" s="30" t="s">
        <v>82</v>
      </c>
      <c r="D57" s="54">
        <f>SUM(D36:D41)-D35</f>
        <v>0</v>
      </c>
      <c r="E57" s="54">
        <f t="shared" ref="E57:M57" si="10">SUM(E36:E41)-E35</f>
        <v>0</v>
      </c>
      <c r="F57" s="54">
        <f t="shared" si="10"/>
        <v>0</v>
      </c>
      <c r="G57" s="54">
        <f t="shared" si="10"/>
        <v>0</v>
      </c>
      <c r="H57" s="54">
        <f t="shared" si="10"/>
        <v>0</v>
      </c>
      <c r="I57" s="54">
        <f t="shared" si="10"/>
        <v>0</v>
      </c>
      <c r="J57" s="54">
        <f t="shared" si="10"/>
        <v>0</v>
      </c>
      <c r="K57" s="54">
        <f t="shared" si="10"/>
        <v>0</v>
      </c>
      <c r="L57" s="54">
        <f t="shared" si="10"/>
        <v>0</v>
      </c>
      <c r="M57" s="54">
        <f t="shared" si="10"/>
        <v>0</v>
      </c>
      <c r="O57" s="54">
        <f>SUM(O36:O41)-O35</f>
        <v>0</v>
      </c>
      <c r="P57" s="54">
        <f t="shared" ref="P57:X57" si="11">SUM(P36:P41)-P35</f>
        <v>0</v>
      </c>
      <c r="Q57" s="54">
        <f t="shared" si="11"/>
        <v>0</v>
      </c>
      <c r="R57" s="54">
        <f t="shared" si="11"/>
        <v>0</v>
      </c>
      <c r="S57" s="54">
        <f t="shared" si="11"/>
        <v>0</v>
      </c>
      <c r="T57" s="54">
        <f t="shared" si="11"/>
        <v>0</v>
      </c>
      <c r="U57" s="54">
        <f t="shared" si="11"/>
        <v>0</v>
      </c>
      <c r="V57" s="54">
        <f t="shared" si="11"/>
        <v>0</v>
      </c>
      <c r="W57" s="54">
        <f t="shared" si="11"/>
        <v>0</v>
      </c>
      <c r="X57" s="54">
        <f t="shared" si="11"/>
        <v>0</v>
      </c>
    </row>
    <row r="58" spans="2:73">
      <c r="C58" s="30" t="s">
        <v>83</v>
      </c>
      <c r="D58" s="54">
        <f>SUM(D43:D46)-D42</f>
        <v>0</v>
      </c>
      <c r="E58" s="54">
        <f t="shared" ref="E58:M58" si="12">SUM(E43:E46)-E42</f>
        <v>0</v>
      </c>
      <c r="F58" s="54">
        <f t="shared" si="12"/>
        <v>0</v>
      </c>
      <c r="G58" s="54">
        <f t="shared" si="12"/>
        <v>0</v>
      </c>
      <c r="H58" s="54">
        <f t="shared" si="12"/>
        <v>0</v>
      </c>
      <c r="I58" s="54">
        <f t="shared" si="12"/>
        <v>0</v>
      </c>
      <c r="J58" s="54">
        <f t="shared" si="12"/>
        <v>0</v>
      </c>
      <c r="K58" s="54">
        <f t="shared" si="12"/>
        <v>0</v>
      </c>
      <c r="L58" s="54">
        <f t="shared" si="12"/>
        <v>0</v>
      </c>
      <c r="M58" s="54">
        <f t="shared" si="12"/>
        <v>0</v>
      </c>
      <c r="O58" s="54">
        <f>SUM(O43:O46)-O42</f>
        <v>0</v>
      </c>
      <c r="P58" s="54">
        <f t="shared" ref="P58:X58" si="13">SUM(P43:P46)-P42</f>
        <v>0</v>
      </c>
      <c r="Q58" s="54">
        <f t="shared" si="13"/>
        <v>0</v>
      </c>
      <c r="R58" s="54">
        <f t="shared" si="13"/>
        <v>0</v>
      </c>
      <c r="S58" s="54">
        <f t="shared" si="13"/>
        <v>0</v>
      </c>
      <c r="T58" s="54">
        <f t="shared" si="13"/>
        <v>0</v>
      </c>
      <c r="U58" s="54">
        <f t="shared" si="13"/>
        <v>0</v>
      </c>
      <c r="V58" s="54">
        <f t="shared" si="13"/>
        <v>0</v>
      </c>
      <c r="W58" s="54">
        <f t="shared" si="13"/>
        <v>0</v>
      </c>
      <c r="X58" s="54">
        <f t="shared" si="13"/>
        <v>0</v>
      </c>
    </row>
  </sheetData>
  <mergeCells count="30">
    <mergeCell ref="B4:C8"/>
    <mergeCell ref="D4:M4"/>
    <mergeCell ref="H5:I7"/>
    <mergeCell ref="D2:L2"/>
    <mergeCell ref="O4:X4"/>
    <mergeCell ref="P2:X2"/>
    <mergeCell ref="Q6:R7"/>
    <mergeCell ref="S6:T7"/>
    <mergeCell ref="U7:V7"/>
    <mergeCell ref="O6:P7"/>
    <mergeCell ref="D7:E7"/>
    <mergeCell ref="F7:G7"/>
    <mergeCell ref="L5:M7"/>
    <mergeCell ref="W7:X7"/>
    <mergeCell ref="J7:K7"/>
    <mergeCell ref="Y48:Z48"/>
    <mergeCell ref="B50:C50"/>
    <mergeCell ref="B21:C21"/>
    <mergeCell ref="B35:C35"/>
    <mergeCell ref="B42:C42"/>
    <mergeCell ref="B49:C49"/>
    <mergeCell ref="Y50:Z50"/>
    <mergeCell ref="Y49:Z49"/>
    <mergeCell ref="B47:C47"/>
    <mergeCell ref="B48:C48"/>
    <mergeCell ref="Y4:Z8"/>
    <mergeCell ref="Y21:Z21"/>
    <mergeCell ref="Y35:Z35"/>
    <mergeCell ref="Y42:Z42"/>
    <mergeCell ref="Y47:Z47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Z58"/>
  <sheetViews>
    <sheetView view="pageBreakPreview" zoomScaleNormal="100" zoomScaleSheetLayoutView="100" workbookViewId="0">
      <pane xSplit="3" ySplit="8" topLeftCell="D9" activePane="bottomRight" state="frozen"/>
      <selection activeCell="P36" sqref="P36"/>
      <selection pane="topRight" activeCell="P36" sqref="P36"/>
      <selection pane="bottomLeft" activeCell="P36" sqref="P36"/>
      <selection pane="bottomRight" activeCell="C2" sqref="C2"/>
    </sheetView>
  </sheetViews>
  <sheetFormatPr defaultColWidth="9.109375" defaultRowHeight="14.4"/>
  <cols>
    <col min="1" max="1" width="2.6640625" style="30" customWidth="1"/>
    <col min="2" max="2" width="2.6640625" style="1" customWidth="1"/>
    <col min="3" max="3" width="18.6640625" style="1" bestFit="1" customWidth="1"/>
    <col min="4" max="5" width="9.6640625" style="30" customWidth="1"/>
    <col min="6" max="7" width="7.6640625" style="30" customWidth="1"/>
    <col min="8" max="13" width="8.33203125" style="30" customWidth="1"/>
    <col min="14" max="14" width="2.44140625" style="53" customWidth="1"/>
    <col min="15" max="24" width="8.33203125" style="30" customWidth="1"/>
    <col min="25" max="25" width="3" style="1" bestFit="1" customWidth="1"/>
    <col min="26" max="26" width="18.6640625" style="7" bestFit="1" customWidth="1"/>
    <col min="27" max="16384" width="9.109375" style="30"/>
  </cols>
  <sheetData>
    <row r="1" spans="2:26" s="19" customFormat="1" ht="12">
      <c r="B1" s="1" t="s">
        <v>109</v>
      </c>
      <c r="C1" s="32"/>
      <c r="N1" s="33"/>
      <c r="O1" s="19" t="s">
        <v>110</v>
      </c>
      <c r="Y1" s="1"/>
      <c r="Z1" s="7"/>
    </row>
    <row r="2" spans="2:26" s="5" customFormat="1">
      <c r="B2" s="2"/>
      <c r="C2" s="3"/>
      <c r="D2" s="162" t="s">
        <v>124</v>
      </c>
      <c r="E2" s="237"/>
      <c r="F2" s="237"/>
      <c r="G2" s="237"/>
      <c r="H2" s="237"/>
      <c r="I2" s="237"/>
      <c r="J2" s="237"/>
      <c r="K2" s="237"/>
      <c r="L2" s="237"/>
      <c r="M2" s="3"/>
      <c r="N2" s="4"/>
      <c r="O2" s="2"/>
      <c r="P2" s="162" t="s">
        <v>77</v>
      </c>
      <c r="Q2" s="162"/>
      <c r="R2" s="162"/>
      <c r="S2" s="162"/>
      <c r="T2" s="162"/>
      <c r="U2" s="162"/>
      <c r="V2" s="162"/>
      <c r="W2" s="162"/>
      <c r="X2" s="162"/>
      <c r="Y2" s="2"/>
      <c r="Z2" s="2"/>
    </row>
    <row r="3" spans="2:26" s="19" customFormat="1" ht="12.6" thickBot="1">
      <c r="B3" s="32"/>
      <c r="C3" s="32"/>
      <c r="D3" s="34"/>
      <c r="E3" s="34"/>
      <c r="F3" s="34"/>
      <c r="G3" s="34"/>
      <c r="H3" s="34"/>
      <c r="I3" s="34"/>
      <c r="J3" s="34"/>
      <c r="K3" s="34"/>
      <c r="L3" s="34"/>
      <c r="M3" s="34"/>
      <c r="N3" s="33"/>
      <c r="O3" s="34"/>
      <c r="P3" s="34"/>
      <c r="Q3" s="34"/>
      <c r="R3" s="34"/>
      <c r="S3" s="34"/>
      <c r="T3" s="34"/>
      <c r="U3" s="34"/>
      <c r="V3" s="34"/>
      <c r="W3" s="34"/>
      <c r="X3" s="34"/>
      <c r="Y3" s="1"/>
      <c r="Z3" s="1"/>
    </row>
    <row r="4" spans="2:26" s="19" customFormat="1" ht="12">
      <c r="B4" s="212" t="s">
        <v>68</v>
      </c>
      <c r="C4" s="213"/>
      <c r="D4" s="225" t="s">
        <v>13</v>
      </c>
      <c r="E4" s="226"/>
      <c r="F4" s="226"/>
      <c r="G4" s="226"/>
      <c r="H4" s="226"/>
      <c r="I4" s="226"/>
      <c r="J4" s="226"/>
      <c r="K4" s="226"/>
      <c r="L4" s="226"/>
      <c r="M4" s="226"/>
      <c r="N4" s="35"/>
      <c r="O4" s="207" t="s">
        <v>59</v>
      </c>
      <c r="P4" s="207"/>
      <c r="Q4" s="207"/>
      <c r="R4" s="207"/>
      <c r="S4" s="207"/>
      <c r="T4" s="207"/>
      <c r="U4" s="207"/>
      <c r="V4" s="207"/>
      <c r="W4" s="207"/>
      <c r="X4" s="208"/>
      <c r="Y4" s="149" t="s">
        <v>28</v>
      </c>
      <c r="Z4" s="180"/>
    </row>
    <row r="5" spans="2:26" s="19" customFormat="1" ht="12">
      <c r="B5" s="214"/>
      <c r="C5" s="215"/>
      <c r="D5" s="36"/>
      <c r="E5" s="37"/>
      <c r="F5" s="234" t="s">
        <v>69</v>
      </c>
      <c r="G5" s="232"/>
      <c r="H5" s="37"/>
      <c r="I5" s="37"/>
      <c r="J5" s="37"/>
      <c r="K5" s="37"/>
      <c r="L5" s="37"/>
      <c r="M5" s="37"/>
      <c r="N5" s="38"/>
      <c r="O5" s="222" t="s">
        <v>0</v>
      </c>
      <c r="P5" s="222"/>
      <c r="Q5" s="37"/>
      <c r="R5" s="37"/>
      <c r="S5" s="37"/>
      <c r="T5" s="37"/>
      <c r="U5" s="37"/>
      <c r="V5" s="37"/>
      <c r="W5" s="37"/>
      <c r="X5" s="37"/>
      <c r="Y5" s="181"/>
      <c r="Z5" s="182"/>
    </row>
    <row r="6" spans="2:26" s="19" customFormat="1" ht="12">
      <c r="B6" s="214"/>
      <c r="C6" s="215"/>
      <c r="D6" s="36"/>
      <c r="E6" s="37"/>
      <c r="F6" s="235"/>
      <c r="G6" s="236"/>
      <c r="H6" s="227" t="s">
        <v>142</v>
      </c>
      <c r="I6" s="228"/>
      <c r="J6" s="231" t="s">
        <v>143</v>
      </c>
      <c r="K6" s="228"/>
      <c r="L6" s="231" t="s">
        <v>144</v>
      </c>
      <c r="M6" s="232"/>
      <c r="N6" s="39"/>
      <c r="O6" s="223"/>
      <c r="P6" s="223"/>
      <c r="Q6" s="218" t="s">
        <v>93</v>
      </c>
      <c r="R6" s="219"/>
      <c r="S6" s="218" t="s">
        <v>4</v>
      </c>
      <c r="T6" s="219"/>
      <c r="U6" s="218" t="s">
        <v>15</v>
      </c>
      <c r="V6" s="219"/>
      <c r="W6" s="218" t="s">
        <v>16</v>
      </c>
      <c r="X6" s="219"/>
      <c r="Y6" s="181"/>
      <c r="Z6" s="182"/>
    </row>
    <row r="7" spans="2:26" s="19" customFormat="1" ht="12">
      <c r="B7" s="214"/>
      <c r="C7" s="215"/>
      <c r="D7" s="210" t="s">
        <v>64</v>
      </c>
      <c r="E7" s="211"/>
      <c r="F7" s="229"/>
      <c r="G7" s="233"/>
      <c r="H7" s="229"/>
      <c r="I7" s="230"/>
      <c r="J7" s="229"/>
      <c r="K7" s="230"/>
      <c r="L7" s="229"/>
      <c r="M7" s="233"/>
      <c r="N7" s="38"/>
      <c r="O7" s="224"/>
      <c r="P7" s="224"/>
      <c r="Q7" s="220" t="s">
        <v>94</v>
      </c>
      <c r="R7" s="221"/>
      <c r="S7" s="220" t="s">
        <v>67</v>
      </c>
      <c r="T7" s="221"/>
      <c r="U7" s="220"/>
      <c r="V7" s="221"/>
      <c r="W7" s="220"/>
      <c r="X7" s="221"/>
      <c r="Y7" s="181"/>
      <c r="Z7" s="182"/>
    </row>
    <row r="8" spans="2:26" s="19" customFormat="1" ht="12">
      <c r="B8" s="216"/>
      <c r="C8" s="217"/>
      <c r="D8" s="40" t="s">
        <v>18</v>
      </c>
      <c r="E8" s="40" t="s">
        <v>19</v>
      </c>
      <c r="F8" s="40" t="s">
        <v>18</v>
      </c>
      <c r="G8" s="40" t="s">
        <v>19</v>
      </c>
      <c r="H8" s="40" t="s">
        <v>18</v>
      </c>
      <c r="I8" s="40" t="s">
        <v>19</v>
      </c>
      <c r="J8" s="40" t="s">
        <v>18</v>
      </c>
      <c r="K8" s="40" t="s">
        <v>19</v>
      </c>
      <c r="L8" s="40" t="s">
        <v>18</v>
      </c>
      <c r="M8" s="40" t="s">
        <v>19</v>
      </c>
      <c r="N8" s="41"/>
      <c r="O8" s="42" t="s">
        <v>18</v>
      </c>
      <c r="P8" s="40" t="s">
        <v>19</v>
      </c>
      <c r="Q8" s="40" t="s">
        <v>18</v>
      </c>
      <c r="R8" s="40" t="s">
        <v>19</v>
      </c>
      <c r="S8" s="40" t="s">
        <v>18</v>
      </c>
      <c r="T8" s="40" t="s">
        <v>19</v>
      </c>
      <c r="U8" s="40" t="s">
        <v>18</v>
      </c>
      <c r="V8" s="40" t="s">
        <v>19</v>
      </c>
      <c r="W8" s="40" t="s">
        <v>18</v>
      </c>
      <c r="X8" s="40" t="s">
        <v>19</v>
      </c>
      <c r="Y8" s="183"/>
      <c r="Z8" s="184"/>
    </row>
    <row r="9" spans="2:26" ht="15.75" customHeight="1">
      <c r="B9" s="7"/>
      <c r="C9" s="134" t="str">
        <f>'01'!C8</f>
        <v>2014年</v>
      </c>
      <c r="D9" s="104">
        <v>9</v>
      </c>
      <c r="E9" s="104">
        <v>6</v>
      </c>
      <c r="F9" s="104">
        <v>137</v>
      </c>
      <c r="G9" s="104">
        <v>122</v>
      </c>
      <c r="H9" s="104">
        <v>2</v>
      </c>
      <c r="I9" s="104">
        <v>5</v>
      </c>
      <c r="J9" s="104">
        <v>115</v>
      </c>
      <c r="K9" s="104">
        <v>97</v>
      </c>
      <c r="L9" s="104">
        <v>20</v>
      </c>
      <c r="M9" s="104">
        <v>20</v>
      </c>
      <c r="N9" s="105"/>
      <c r="O9" s="106">
        <v>1122</v>
      </c>
      <c r="P9" s="104">
        <v>986</v>
      </c>
      <c r="Q9" s="104">
        <v>601</v>
      </c>
      <c r="R9" s="104">
        <v>608</v>
      </c>
      <c r="S9" s="104">
        <v>71</v>
      </c>
      <c r="T9" s="104">
        <v>51</v>
      </c>
      <c r="U9" s="104">
        <v>162</v>
      </c>
      <c r="V9" s="104">
        <v>97</v>
      </c>
      <c r="W9" s="104">
        <v>143</v>
      </c>
      <c r="X9" s="104">
        <v>100</v>
      </c>
      <c r="Y9" s="13"/>
      <c r="Z9" s="136" t="str">
        <f>'01'!Z8</f>
        <v>2014年</v>
      </c>
    </row>
    <row r="10" spans="2:26" ht="15.75" customHeight="1">
      <c r="B10" s="7"/>
      <c r="C10" s="137" t="str">
        <f>'01'!C9</f>
        <v>2015年</v>
      </c>
      <c r="D10" s="104">
        <v>2</v>
      </c>
      <c r="E10" s="104">
        <v>1</v>
      </c>
      <c r="F10" s="104">
        <v>121</v>
      </c>
      <c r="G10" s="104">
        <v>120</v>
      </c>
      <c r="H10" s="104">
        <v>3</v>
      </c>
      <c r="I10" s="104">
        <v>12</v>
      </c>
      <c r="J10" s="104">
        <v>90</v>
      </c>
      <c r="K10" s="104">
        <v>79</v>
      </c>
      <c r="L10" s="104">
        <v>28</v>
      </c>
      <c r="M10" s="104">
        <v>29</v>
      </c>
      <c r="N10" s="105"/>
      <c r="O10" s="106">
        <v>1192</v>
      </c>
      <c r="P10" s="104">
        <v>1065</v>
      </c>
      <c r="Q10" s="104">
        <v>633</v>
      </c>
      <c r="R10" s="104">
        <v>633</v>
      </c>
      <c r="S10" s="104">
        <v>61</v>
      </c>
      <c r="T10" s="104">
        <v>46</v>
      </c>
      <c r="U10" s="104">
        <v>179</v>
      </c>
      <c r="V10" s="104">
        <v>132</v>
      </c>
      <c r="W10" s="104">
        <v>191</v>
      </c>
      <c r="X10" s="104">
        <v>120</v>
      </c>
      <c r="Y10" s="13"/>
      <c r="Z10" s="136" t="str">
        <f>'01'!Z9</f>
        <v>2015年</v>
      </c>
    </row>
    <row r="11" spans="2:26" ht="15.75" customHeight="1">
      <c r="B11" s="7"/>
      <c r="C11" s="137" t="str">
        <f>'01'!C10</f>
        <v>2016年</v>
      </c>
      <c r="D11" s="104">
        <v>2</v>
      </c>
      <c r="E11" s="104">
        <v>2</v>
      </c>
      <c r="F11" s="104">
        <v>169</v>
      </c>
      <c r="G11" s="104">
        <v>127</v>
      </c>
      <c r="H11" s="104">
        <v>3</v>
      </c>
      <c r="I11" s="104">
        <v>11</v>
      </c>
      <c r="J11" s="104">
        <v>144</v>
      </c>
      <c r="K11" s="104">
        <v>98</v>
      </c>
      <c r="L11" s="104">
        <v>22</v>
      </c>
      <c r="M11" s="104">
        <v>18</v>
      </c>
      <c r="N11" s="105"/>
      <c r="O11" s="106">
        <v>1330</v>
      </c>
      <c r="P11" s="104">
        <v>1117</v>
      </c>
      <c r="Q11" s="104">
        <v>660</v>
      </c>
      <c r="R11" s="104">
        <v>644</v>
      </c>
      <c r="S11" s="104">
        <v>57</v>
      </c>
      <c r="T11" s="104">
        <v>41</v>
      </c>
      <c r="U11" s="104">
        <v>251</v>
      </c>
      <c r="V11" s="104">
        <v>157</v>
      </c>
      <c r="W11" s="104">
        <v>220</v>
      </c>
      <c r="X11" s="104">
        <v>131</v>
      </c>
      <c r="Y11" s="13"/>
      <c r="Z11" s="136" t="str">
        <f>'01'!Z10</f>
        <v>2016年</v>
      </c>
    </row>
    <row r="12" spans="2:26" ht="15.75" customHeight="1">
      <c r="B12" s="7"/>
      <c r="C12" s="137" t="str">
        <f>'01'!C11</f>
        <v>2017年</v>
      </c>
      <c r="D12" s="104">
        <v>6</v>
      </c>
      <c r="E12" s="104">
        <v>5</v>
      </c>
      <c r="F12" s="104">
        <v>134</v>
      </c>
      <c r="G12" s="104">
        <v>131</v>
      </c>
      <c r="H12" s="104">
        <v>1</v>
      </c>
      <c r="I12" s="104">
        <v>13</v>
      </c>
      <c r="J12" s="104">
        <v>117</v>
      </c>
      <c r="K12" s="104">
        <v>100</v>
      </c>
      <c r="L12" s="104">
        <v>16</v>
      </c>
      <c r="M12" s="104">
        <v>18</v>
      </c>
      <c r="N12" s="105"/>
      <c r="O12" s="106">
        <v>1419</v>
      </c>
      <c r="P12" s="104">
        <v>1136</v>
      </c>
      <c r="Q12" s="104">
        <v>712</v>
      </c>
      <c r="R12" s="104">
        <v>698</v>
      </c>
      <c r="S12" s="104">
        <v>72</v>
      </c>
      <c r="T12" s="104">
        <v>49</v>
      </c>
      <c r="U12" s="104">
        <v>272</v>
      </c>
      <c r="V12" s="104">
        <v>131</v>
      </c>
      <c r="W12" s="104">
        <v>196</v>
      </c>
      <c r="X12" s="104">
        <v>122</v>
      </c>
      <c r="Y12" s="13"/>
      <c r="Z12" s="136" t="str">
        <f>'01'!Z11</f>
        <v>2017年</v>
      </c>
    </row>
    <row r="13" spans="2:26" ht="15.75" customHeight="1">
      <c r="B13" s="7"/>
      <c r="C13" s="137" t="str">
        <f>'01'!C12</f>
        <v>2018年</v>
      </c>
      <c r="D13" s="104">
        <v>1</v>
      </c>
      <c r="E13" s="104">
        <v>1</v>
      </c>
      <c r="F13" s="104">
        <v>183</v>
      </c>
      <c r="G13" s="104">
        <v>153</v>
      </c>
      <c r="H13" s="104">
        <v>1</v>
      </c>
      <c r="I13" s="104">
        <v>3</v>
      </c>
      <c r="J13" s="104">
        <v>148</v>
      </c>
      <c r="K13" s="104">
        <v>122</v>
      </c>
      <c r="L13" s="104">
        <v>34</v>
      </c>
      <c r="M13" s="104">
        <v>28</v>
      </c>
      <c r="N13" s="105"/>
      <c r="O13" s="106">
        <v>1285</v>
      </c>
      <c r="P13" s="104">
        <v>1073</v>
      </c>
      <c r="Q13" s="104">
        <v>648</v>
      </c>
      <c r="R13" s="104">
        <v>637</v>
      </c>
      <c r="S13" s="104">
        <v>77</v>
      </c>
      <c r="T13" s="104">
        <v>54</v>
      </c>
      <c r="U13" s="104">
        <v>225</v>
      </c>
      <c r="V13" s="104">
        <v>109</v>
      </c>
      <c r="W13" s="104">
        <v>175</v>
      </c>
      <c r="X13" s="104">
        <v>133</v>
      </c>
      <c r="Y13" s="13"/>
      <c r="Z13" s="136" t="str">
        <f>'01'!Z12</f>
        <v>2018年</v>
      </c>
    </row>
    <row r="14" spans="2:26" ht="15.75" customHeight="1">
      <c r="B14" s="7"/>
      <c r="C14" s="137" t="str">
        <f>'01'!C13</f>
        <v>2019年</v>
      </c>
      <c r="D14" s="104">
        <v>1</v>
      </c>
      <c r="E14" s="104">
        <v>1</v>
      </c>
      <c r="F14" s="104">
        <v>176</v>
      </c>
      <c r="G14" s="104">
        <v>148</v>
      </c>
      <c r="H14" s="104">
        <v>1</v>
      </c>
      <c r="I14" s="104">
        <v>5</v>
      </c>
      <c r="J14" s="104">
        <v>147</v>
      </c>
      <c r="K14" s="104">
        <v>119</v>
      </c>
      <c r="L14" s="104">
        <v>28</v>
      </c>
      <c r="M14" s="104">
        <v>24</v>
      </c>
      <c r="N14" s="105"/>
      <c r="O14" s="106">
        <v>1087</v>
      </c>
      <c r="P14" s="104">
        <v>931</v>
      </c>
      <c r="Q14" s="104">
        <v>486</v>
      </c>
      <c r="R14" s="104">
        <v>463</v>
      </c>
      <c r="S14" s="104">
        <v>68</v>
      </c>
      <c r="T14" s="104">
        <v>47</v>
      </c>
      <c r="U14" s="104">
        <v>220</v>
      </c>
      <c r="V14" s="104">
        <v>147</v>
      </c>
      <c r="W14" s="104">
        <v>170</v>
      </c>
      <c r="X14" s="104">
        <v>143</v>
      </c>
      <c r="Y14" s="13"/>
      <c r="Z14" s="136" t="str">
        <f>'01'!Z13</f>
        <v>2019年</v>
      </c>
    </row>
    <row r="15" spans="2:26" ht="15.75" customHeight="1">
      <c r="B15" s="14"/>
      <c r="C15" s="137" t="str">
        <f>'01'!C14</f>
        <v>2020年</v>
      </c>
      <c r="D15" s="109">
        <v>6</v>
      </c>
      <c r="E15" s="109">
        <v>4</v>
      </c>
      <c r="F15" s="109">
        <v>211</v>
      </c>
      <c r="G15" s="109">
        <v>177</v>
      </c>
      <c r="H15" s="109">
        <v>0</v>
      </c>
      <c r="I15" s="109">
        <v>7</v>
      </c>
      <c r="J15" s="109">
        <v>168</v>
      </c>
      <c r="K15" s="109">
        <v>141</v>
      </c>
      <c r="L15" s="109">
        <v>43</v>
      </c>
      <c r="M15" s="109">
        <v>29</v>
      </c>
      <c r="N15" s="110"/>
      <c r="O15" s="111">
        <v>1313</v>
      </c>
      <c r="P15" s="109">
        <v>1082</v>
      </c>
      <c r="Q15" s="109">
        <v>568</v>
      </c>
      <c r="R15" s="109">
        <v>555</v>
      </c>
      <c r="S15" s="109">
        <v>65</v>
      </c>
      <c r="T15" s="109">
        <v>50</v>
      </c>
      <c r="U15" s="109">
        <v>304</v>
      </c>
      <c r="V15" s="109">
        <v>172</v>
      </c>
      <c r="W15" s="109">
        <v>174</v>
      </c>
      <c r="X15" s="109">
        <v>129</v>
      </c>
      <c r="Y15" s="16"/>
      <c r="Z15" s="136" t="str">
        <f>'01'!Z14</f>
        <v>2020年</v>
      </c>
    </row>
    <row r="16" spans="2:26" ht="15.75" customHeight="1">
      <c r="B16" s="14"/>
      <c r="C16" s="137" t="str">
        <f>'01'!C15</f>
        <v>2021年</v>
      </c>
      <c r="D16" s="117">
        <v>18</v>
      </c>
      <c r="E16" s="109">
        <v>3</v>
      </c>
      <c r="F16" s="109">
        <v>194</v>
      </c>
      <c r="G16" s="109">
        <v>194</v>
      </c>
      <c r="H16" s="109">
        <v>8</v>
      </c>
      <c r="I16" s="109">
        <v>45</v>
      </c>
      <c r="J16" s="109">
        <v>144</v>
      </c>
      <c r="K16" s="109">
        <v>116</v>
      </c>
      <c r="L16" s="109">
        <v>42</v>
      </c>
      <c r="M16" s="109">
        <v>33</v>
      </c>
      <c r="N16" s="110"/>
      <c r="O16" s="111">
        <v>1196</v>
      </c>
      <c r="P16" s="109">
        <v>1071</v>
      </c>
      <c r="Q16" s="109">
        <v>481</v>
      </c>
      <c r="R16" s="109">
        <v>460</v>
      </c>
      <c r="S16" s="109">
        <v>71</v>
      </c>
      <c r="T16" s="109">
        <v>50</v>
      </c>
      <c r="U16" s="109">
        <v>237</v>
      </c>
      <c r="V16" s="109">
        <v>138</v>
      </c>
      <c r="W16" s="109">
        <v>140</v>
      </c>
      <c r="X16" s="109">
        <v>99</v>
      </c>
      <c r="Y16" s="16"/>
      <c r="Z16" s="136" t="str">
        <f>'01'!Z15</f>
        <v>2021年</v>
      </c>
    </row>
    <row r="17" spans="2:26" s="5" customFormat="1" ht="15.75" customHeight="1">
      <c r="B17" s="43"/>
      <c r="C17" s="137" t="str">
        <f>'01'!C16</f>
        <v>2022年</v>
      </c>
      <c r="D17" s="117">
        <v>0</v>
      </c>
      <c r="E17" s="109">
        <v>0</v>
      </c>
      <c r="F17" s="109">
        <v>243</v>
      </c>
      <c r="G17" s="109">
        <v>206</v>
      </c>
      <c r="H17" s="109">
        <v>36</v>
      </c>
      <c r="I17" s="109">
        <v>38</v>
      </c>
      <c r="J17" s="109">
        <v>173</v>
      </c>
      <c r="K17" s="109">
        <v>142</v>
      </c>
      <c r="L17" s="109">
        <v>34</v>
      </c>
      <c r="M17" s="109">
        <v>26</v>
      </c>
      <c r="N17" s="110"/>
      <c r="O17" s="111">
        <v>1058</v>
      </c>
      <c r="P17" s="109">
        <v>887</v>
      </c>
      <c r="Q17" s="109">
        <v>348</v>
      </c>
      <c r="R17" s="109">
        <v>331</v>
      </c>
      <c r="S17" s="109">
        <v>79</v>
      </c>
      <c r="T17" s="109">
        <v>62</v>
      </c>
      <c r="U17" s="109">
        <v>222</v>
      </c>
      <c r="V17" s="109">
        <v>132</v>
      </c>
      <c r="W17" s="109">
        <v>164</v>
      </c>
      <c r="X17" s="109">
        <v>109</v>
      </c>
      <c r="Y17" s="44"/>
      <c r="Z17" s="136" t="str">
        <f>'01'!Z16</f>
        <v>2022年</v>
      </c>
    </row>
    <row r="18" spans="2:26" ht="15.75" customHeight="1">
      <c r="B18" s="17"/>
      <c r="C18" s="137" t="str">
        <f>'01'!C17</f>
        <v>2023年</v>
      </c>
      <c r="D18" s="112">
        <f t="shared" ref="D18:M18" si="0">D21+D35+D42+D47+D48+D49+D50</f>
        <v>2</v>
      </c>
      <c r="E18" s="112">
        <f t="shared" si="0"/>
        <v>2</v>
      </c>
      <c r="F18" s="112">
        <f t="shared" si="0"/>
        <v>213</v>
      </c>
      <c r="G18" s="112">
        <f t="shared" si="0"/>
        <v>204</v>
      </c>
      <c r="H18" s="112">
        <f t="shared" si="0"/>
        <v>4</v>
      </c>
      <c r="I18" s="112">
        <f t="shared" si="0"/>
        <v>22</v>
      </c>
      <c r="J18" s="112">
        <f t="shared" si="0"/>
        <v>178</v>
      </c>
      <c r="K18" s="112">
        <f t="shared" si="0"/>
        <v>157</v>
      </c>
      <c r="L18" s="112">
        <f t="shared" si="0"/>
        <v>22</v>
      </c>
      <c r="M18" s="112">
        <f t="shared" si="0"/>
        <v>16</v>
      </c>
      <c r="N18" s="113"/>
      <c r="O18" s="113">
        <f t="shared" ref="O18:X18" si="1">O21+O35+O42+O47+O48+O49+O50</f>
        <v>1272</v>
      </c>
      <c r="P18" s="112">
        <f t="shared" si="1"/>
        <v>1005</v>
      </c>
      <c r="Q18" s="112">
        <f t="shared" si="1"/>
        <v>422</v>
      </c>
      <c r="R18" s="112">
        <f t="shared" si="1"/>
        <v>402</v>
      </c>
      <c r="S18" s="112">
        <f t="shared" si="1"/>
        <v>83</v>
      </c>
      <c r="T18" s="112">
        <f t="shared" si="1"/>
        <v>52</v>
      </c>
      <c r="U18" s="112">
        <f t="shared" si="1"/>
        <v>290</v>
      </c>
      <c r="V18" s="112">
        <f t="shared" si="1"/>
        <v>152</v>
      </c>
      <c r="W18" s="112">
        <f t="shared" si="1"/>
        <v>196</v>
      </c>
      <c r="X18" s="127">
        <f t="shared" si="1"/>
        <v>141</v>
      </c>
      <c r="Y18" s="18"/>
      <c r="Z18" s="136" t="str">
        <f>'01'!Z17</f>
        <v>2023年</v>
      </c>
    </row>
    <row r="19" spans="2:26" ht="15.75" customHeight="1">
      <c r="B19" s="14"/>
      <c r="C19" s="20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10"/>
      <c r="O19" s="128"/>
      <c r="P19" s="110"/>
      <c r="Q19" s="109"/>
      <c r="R19" s="109"/>
      <c r="S19" s="109"/>
      <c r="T19" s="109"/>
      <c r="U19" s="109"/>
      <c r="V19" s="109"/>
      <c r="W19" s="109"/>
      <c r="X19" s="109"/>
      <c r="Y19" s="16"/>
      <c r="Z19" s="14"/>
    </row>
    <row r="20" spans="2:26" ht="15.75" customHeight="1">
      <c r="B20" s="33"/>
      <c r="C20" s="45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129"/>
      <c r="P20" s="115"/>
      <c r="Q20" s="114"/>
      <c r="R20" s="114"/>
      <c r="S20" s="114"/>
      <c r="T20" s="114"/>
      <c r="U20" s="114"/>
      <c r="V20" s="114"/>
      <c r="W20" s="114"/>
      <c r="X20" s="114"/>
      <c r="Y20" s="46"/>
      <c r="Z20" s="33"/>
    </row>
    <row r="21" spans="2:26" ht="15.75" customHeight="1">
      <c r="B21" s="141" t="str">
        <f>'01'!B20:C20</f>
        <v>アジア州の国</v>
      </c>
      <c r="C21" s="144"/>
      <c r="D21" s="90">
        <v>1</v>
      </c>
      <c r="E21" s="90">
        <v>1</v>
      </c>
      <c r="F21" s="90">
        <v>172</v>
      </c>
      <c r="G21" s="90">
        <v>170</v>
      </c>
      <c r="H21" s="90">
        <v>4</v>
      </c>
      <c r="I21" s="90">
        <v>22</v>
      </c>
      <c r="J21" s="90">
        <v>146</v>
      </c>
      <c r="K21" s="90">
        <v>131</v>
      </c>
      <c r="L21" s="90">
        <v>17</v>
      </c>
      <c r="M21" s="90">
        <v>12</v>
      </c>
      <c r="N21" s="113"/>
      <c r="O21" s="91">
        <v>1016</v>
      </c>
      <c r="P21" s="90">
        <v>799</v>
      </c>
      <c r="Q21" s="90">
        <v>361</v>
      </c>
      <c r="R21" s="90">
        <v>342</v>
      </c>
      <c r="S21" s="90">
        <v>57</v>
      </c>
      <c r="T21" s="90">
        <v>35</v>
      </c>
      <c r="U21" s="90">
        <v>228</v>
      </c>
      <c r="V21" s="90">
        <v>116</v>
      </c>
      <c r="W21" s="90">
        <v>125</v>
      </c>
      <c r="X21" s="90">
        <v>88</v>
      </c>
      <c r="Y21" s="140" t="str">
        <f>B21</f>
        <v>アジア州の国</v>
      </c>
      <c r="Z21" s="141"/>
    </row>
    <row r="22" spans="2:26" ht="15.75" customHeight="1">
      <c r="B22" s="22"/>
      <c r="C22" s="23" t="str">
        <f>'01'!C21</f>
        <v>韓国・朝鮮</v>
      </c>
      <c r="D22" s="117">
        <v>0</v>
      </c>
      <c r="E22" s="117">
        <v>0</v>
      </c>
      <c r="F22" s="117">
        <v>14</v>
      </c>
      <c r="G22" s="117">
        <v>9</v>
      </c>
      <c r="H22" s="117">
        <v>0</v>
      </c>
      <c r="I22" s="117">
        <v>1</v>
      </c>
      <c r="J22" s="117">
        <v>10</v>
      </c>
      <c r="K22" s="117">
        <v>5</v>
      </c>
      <c r="L22" s="117">
        <v>4</v>
      </c>
      <c r="M22" s="117">
        <v>3</v>
      </c>
      <c r="N22" s="118"/>
      <c r="O22" s="130">
        <v>46</v>
      </c>
      <c r="P22" s="118">
        <v>38</v>
      </c>
      <c r="Q22" s="117">
        <v>6</v>
      </c>
      <c r="R22" s="117">
        <v>6</v>
      </c>
      <c r="S22" s="117">
        <v>3</v>
      </c>
      <c r="T22" s="117">
        <v>1</v>
      </c>
      <c r="U22" s="117">
        <v>12</v>
      </c>
      <c r="V22" s="117">
        <v>10</v>
      </c>
      <c r="W22" s="117">
        <v>14</v>
      </c>
      <c r="X22" s="117">
        <v>8</v>
      </c>
      <c r="Y22" s="24"/>
      <c r="Z22" s="25" t="str">
        <f>C22</f>
        <v>韓国・朝鮮</v>
      </c>
    </row>
    <row r="23" spans="2:26" ht="15.75" customHeight="1">
      <c r="B23" s="22"/>
      <c r="C23" s="23" t="str">
        <f>'01'!C22</f>
        <v>中国</v>
      </c>
      <c r="D23" s="117">
        <v>1</v>
      </c>
      <c r="E23" s="117">
        <v>1</v>
      </c>
      <c r="F23" s="117">
        <v>31</v>
      </c>
      <c r="G23" s="117">
        <v>39</v>
      </c>
      <c r="H23" s="117">
        <v>0</v>
      </c>
      <c r="I23" s="117">
        <v>13</v>
      </c>
      <c r="J23" s="117">
        <v>23</v>
      </c>
      <c r="K23" s="117">
        <v>20</v>
      </c>
      <c r="L23" s="117">
        <v>5</v>
      </c>
      <c r="M23" s="117">
        <v>3</v>
      </c>
      <c r="N23" s="118"/>
      <c r="O23" s="130">
        <v>254</v>
      </c>
      <c r="P23" s="118">
        <v>186</v>
      </c>
      <c r="Q23" s="117">
        <v>54</v>
      </c>
      <c r="R23" s="117">
        <v>53</v>
      </c>
      <c r="S23" s="117">
        <v>23</v>
      </c>
      <c r="T23" s="117">
        <v>17</v>
      </c>
      <c r="U23" s="117">
        <v>67</v>
      </c>
      <c r="V23" s="117">
        <v>38</v>
      </c>
      <c r="W23" s="117">
        <v>39</v>
      </c>
      <c r="X23" s="117">
        <v>29</v>
      </c>
      <c r="Y23" s="24"/>
      <c r="Z23" s="25" t="str">
        <f t="shared" ref="Z23:Z34" si="2">C23</f>
        <v>中国</v>
      </c>
    </row>
    <row r="24" spans="2:26" ht="15.75" customHeight="1">
      <c r="B24" s="22"/>
      <c r="C24" s="23" t="str">
        <f>'01'!C23</f>
        <v>イラン</v>
      </c>
      <c r="D24" s="117">
        <v>0</v>
      </c>
      <c r="E24" s="117">
        <v>0</v>
      </c>
      <c r="F24" s="117">
        <v>3</v>
      </c>
      <c r="G24" s="117">
        <v>1</v>
      </c>
      <c r="H24" s="117">
        <v>0</v>
      </c>
      <c r="I24" s="117">
        <v>0</v>
      </c>
      <c r="J24" s="117">
        <v>3</v>
      </c>
      <c r="K24" s="117">
        <v>1</v>
      </c>
      <c r="L24" s="117">
        <v>0</v>
      </c>
      <c r="M24" s="117">
        <v>0</v>
      </c>
      <c r="N24" s="118"/>
      <c r="O24" s="119">
        <v>2</v>
      </c>
      <c r="P24" s="117">
        <v>2</v>
      </c>
      <c r="Q24" s="117">
        <v>0</v>
      </c>
      <c r="R24" s="117">
        <v>0</v>
      </c>
      <c r="S24" s="117">
        <v>1</v>
      </c>
      <c r="T24" s="117">
        <v>1</v>
      </c>
      <c r="U24" s="117">
        <v>1</v>
      </c>
      <c r="V24" s="117">
        <v>1</v>
      </c>
      <c r="W24" s="117">
        <v>0</v>
      </c>
      <c r="X24" s="117">
        <v>0</v>
      </c>
      <c r="Y24" s="24"/>
      <c r="Z24" s="25" t="str">
        <f t="shared" si="2"/>
        <v>イラン</v>
      </c>
    </row>
    <row r="25" spans="2:26" ht="15.75" customHeight="1">
      <c r="B25" s="22"/>
      <c r="C25" s="23" t="str">
        <f>'01'!C24</f>
        <v>インド</v>
      </c>
      <c r="D25" s="117">
        <v>0</v>
      </c>
      <c r="E25" s="117">
        <v>0</v>
      </c>
      <c r="F25" s="117">
        <v>16</v>
      </c>
      <c r="G25" s="117">
        <v>16</v>
      </c>
      <c r="H25" s="117">
        <v>0</v>
      </c>
      <c r="I25" s="117">
        <v>0</v>
      </c>
      <c r="J25" s="117">
        <v>15</v>
      </c>
      <c r="K25" s="117">
        <v>15</v>
      </c>
      <c r="L25" s="117">
        <v>1</v>
      </c>
      <c r="M25" s="117">
        <v>1</v>
      </c>
      <c r="N25" s="118"/>
      <c r="O25" s="119">
        <v>14</v>
      </c>
      <c r="P25" s="117">
        <v>14</v>
      </c>
      <c r="Q25" s="117">
        <v>5</v>
      </c>
      <c r="R25" s="117">
        <v>5</v>
      </c>
      <c r="S25" s="117">
        <v>1</v>
      </c>
      <c r="T25" s="117">
        <v>1</v>
      </c>
      <c r="U25" s="117">
        <v>4</v>
      </c>
      <c r="V25" s="117">
        <v>4</v>
      </c>
      <c r="W25" s="117">
        <v>4</v>
      </c>
      <c r="X25" s="117">
        <v>4</v>
      </c>
      <c r="Y25" s="24"/>
      <c r="Z25" s="25" t="str">
        <f t="shared" si="2"/>
        <v>インド</v>
      </c>
    </row>
    <row r="26" spans="2:26" ht="15.75" customHeight="1">
      <c r="B26" s="22"/>
      <c r="C26" s="23" t="str">
        <f>'01'!C25</f>
        <v>インドネシア</v>
      </c>
      <c r="D26" s="117">
        <v>0</v>
      </c>
      <c r="E26" s="117">
        <v>0</v>
      </c>
      <c r="F26" s="117">
        <v>2</v>
      </c>
      <c r="G26" s="117">
        <v>3</v>
      </c>
      <c r="H26" s="117">
        <v>0</v>
      </c>
      <c r="I26" s="117">
        <v>0</v>
      </c>
      <c r="J26" s="117">
        <v>2</v>
      </c>
      <c r="K26" s="117">
        <v>3</v>
      </c>
      <c r="L26" s="117">
        <v>0</v>
      </c>
      <c r="M26" s="117">
        <v>0</v>
      </c>
      <c r="N26" s="118"/>
      <c r="O26" s="119">
        <v>31</v>
      </c>
      <c r="P26" s="117">
        <v>27</v>
      </c>
      <c r="Q26" s="117">
        <v>22</v>
      </c>
      <c r="R26" s="117">
        <v>20</v>
      </c>
      <c r="S26" s="117">
        <v>0</v>
      </c>
      <c r="T26" s="117">
        <v>0</v>
      </c>
      <c r="U26" s="117">
        <v>3</v>
      </c>
      <c r="V26" s="117">
        <v>2</v>
      </c>
      <c r="W26" s="117">
        <v>0</v>
      </c>
      <c r="X26" s="117">
        <v>0</v>
      </c>
      <c r="Y26" s="24"/>
      <c r="Z26" s="25" t="str">
        <f t="shared" si="2"/>
        <v>インドネシア</v>
      </c>
    </row>
    <row r="27" spans="2:26" ht="15.75" customHeight="1">
      <c r="B27" s="22"/>
      <c r="C27" s="23" t="str">
        <f>'01'!C26</f>
        <v>スリランカ</v>
      </c>
      <c r="D27" s="117">
        <v>0</v>
      </c>
      <c r="E27" s="117">
        <v>0</v>
      </c>
      <c r="F27" s="117">
        <v>13</v>
      </c>
      <c r="G27" s="117">
        <v>13</v>
      </c>
      <c r="H27" s="117">
        <v>0</v>
      </c>
      <c r="I27" s="117">
        <v>0</v>
      </c>
      <c r="J27" s="117">
        <v>11</v>
      </c>
      <c r="K27" s="117">
        <v>11</v>
      </c>
      <c r="L27" s="117">
        <v>1</v>
      </c>
      <c r="M27" s="117">
        <v>1</v>
      </c>
      <c r="N27" s="118"/>
      <c r="O27" s="119">
        <v>25</v>
      </c>
      <c r="P27" s="117">
        <v>26</v>
      </c>
      <c r="Q27" s="117">
        <v>12</v>
      </c>
      <c r="R27" s="117">
        <v>11</v>
      </c>
      <c r="S27" s="117">
        <v>0</v>
      </c>
      <c r="T27" s="117">
        <v>0</v>
      </c>
      <c r="U27" s="117">
        <v>4</v>
      </c>
      <c r="V27" s="117">
        <v>4</v>
      </c>
      <c r="W27" s="117">
        <v>3</v>
      </c>
      <c r="X27" s="117">
        <v>3</v>
      </c>
      <c r="Y27" s="24"/>
      <c r="Z27" s="25" t="str">
        <f t="shared" si="2"/>
        <v>スリランカ</v>
      </c>
    </row>
    <row r="28" spans="2:26" ht="15.75" customHeight="1">
      <c r="B28" s="22"/>
      <c r="C28" s="23" t="str">
        <f>'01'!C27</f>
        <v>タイ</v>
      </c>
      <c r="D28" s="117">
        <v>0</v>
      </c>
      <c r="E28" s="117">
        <v>0</v>
      </c>
      <c r="F28" s="117">
        <v>1</v>
      </c>
      <c r="G28" s="117">
        <v>0</v>
      </c>
      <c r="H28" s="117">
        <v>0</v>
      </c>
      <c r="I28" s="117">
        <v>0</v>
      </c>
      <c r="J28" s="117">
        <v>1</v>
      </c>
      <c r="K28" s="117">
        <v>0</v>
      </c>
      <c r="L28" s="117">
        <v>0</v>
      </c>
      <c r="M28" s="117">
        <v>0</v>
      </c>
      <c r="N28" s="118"/>
      <c r="O28" s="119">
        <v>25</v>
      </c>
      <c r="P28" s="117">
        <v>20</v>
      </c>
      <c r="Q28" s="117">
        <v>6</v>
      </c>
      <c r="R28" s="117">
        <v>5</v>
      </c>
      <c r="S28" s="117">
        <v>1</v>
      </c>
      <c r="T28" s="117">
        <v>1</v>
      </c>
      <c r="U28" s="117">
        <v>5</v>
      </c>
      <c r="V28" s="117">
        <v>2</v>
      </c>
      <c r="W28" s="117">
        <v>5</v>
      </c>
      <c r="X28" s="117">
        <v>5</v>
      </c>
      <c r="Y28" s="24"/>
      <c r="Z28" s="25" t="str">
        <f t="shared" si="2"/>
        <v>タイ</v>
      </c>
    </row>
    <row r="29" spans="2:26" ht="15.75" customHeight="1">
      <c r="B29" s="22"/>
      <c r="C29" s="23" t="str">
        <f>'01'!C28</f>
        <v>パキスタン</v>
      </c>
      <c r="D29" s="117">
        <v>0</v>
      </c>
      <c r="E29" s="117">
        <v>0</v>
      </c>
      <c r="F29" s="117">
        <v>12</v>
      </c>
      <c r="G29" s="117">
        <v>11</v>
      </c>
      <c r="H29" s="117">
        <v>0</v>
      </c>
      <c r="I29" s="117">
        <v>0</v>
      </c>
      <c r="J29" s="117">
        <v>11</v>
      </c>
      <c r="K29" s="117">
        <v>10</v>
      </c>
      <c r="L29" s="117">
        <v>1</v>
      </c>
      <c r="M29" s="117">
        <v>1</v>
      </c>
      <c r="N29" s="118"/>
      <c r="O29" s="119">
        <v>12</v>
      </c>
      <c r="P29" s="117">
        <v>9</v>
      </c>
      <c r="Q29" s="117">
        <v>2</v>
      </c>
      <c r="R29" s="117">
        <v>2</v>
      </c>
      <c r="S29" s="117">
        <v>1</v>
      </c>
      <c r="T29" s="117">
        <v>1</v>
      </c>
      <c r="U29" s="117">
        <v>3</v>
      </c>
      <c r="V29" s="117">
        <v>2</v>
      </c>
      <c r="W29" s="117">
        <v>2</v>
      </c>
      <c r="X29" s="117">
        <v>2</v>
      </c>
      <c r="Y29" s="24"/>
      <c r="Z29" s="25" t="str">
        <f t="shared" si="2"/>
        <v>パキスタン</v>
      </c>
    </row>
    <row r="30" spans="2:26" ht="15.75" customHeight="1">
      <c r="B30" s="22"/>
      <c r="C30" s="23" t="str">
        <f>'01'!C29</f>
        <v>バングラデシュ</v>
      </c>
      <c r="D30" s="120">
        <v>0</v>
      </c>
      <c r="E30" s="120">
        <v>0</v>
      </c>
      <c r="F30" s="120">
        <v>4</v>
      </c>
      <c r="G30" s="120">
        <v>5</v>
      </c>
      <c r="H30" s="120">
        <v>0</v>
      </c>
      <c r="I30" s="120">
        <v>0</v>
      </c>
      <c r="J30" s="120">
        <v>4</v>
      </c>
      <c r="K30" s="120">
        <v>5</v>
      </c>
      <c r="L30" s="120">
        <v>0</v>
      </c>
      <c r="M30" s="120">
        <v>0</v>
      </c>
      <c r="N30" s="121"/>
      <c r="O30" s="122">
        <v>7</v>
      </c>
      <c r="P30" s="120">
        <v>6</v>
      </c>
      <c r="Q30" s="120">
        <v>5</v>
      </c>
      <c r="R30" s="120">
        <v>3</v>
      </c>
      <c r="S30" s="120">
        <v>1</v>
      </c>
      <c r="T30" s="120">
        <v>1</v>
      </c>
      <c r="U30" s="120">
        <v>1</v>
      </c>
      <c r="V30" s="120">
        <v>2</v>
      </c>
      <c r="W30" s="120">
        <v>0</v>
      </c>
      <c r="X30" s="120">
        <v>0</v>
      </c>
      <c r="Y30" s="24"/>
      <c r="Z30" s="25" t="str">
        <f t="shared" si="2"/>
        <v>バングラデシュ</v>
      </c>
    </row>
    <row r="31" spans="2:26" ht="15.75" customHeight="1">
      <c r="B31" s="22"/>
      <c r="C31" s="23" t="str">
        <f>'01'!C30</f>
        <v>フィリピン</v>
      </c>
      <c r="D31" s="117">
        <v>0</v>
      </c>
      <c r="E31" s="117">
        <v>0</v>
      </c>
      <c r="F31" s="117">
        <v>11</v>
      </c>
      <c r="G31" s="117">
        <v>9</v>
      </c>
      <c r="H31" s="117">
        <v>0</v>
      </c>
      <c r="I31" s="117">
        <v>0</v>
      </c>
      <c r="J31" s="117">
        <v>10</v>
      </c>
      <c r="K31" s="117">
        <v>8</v>
      </c>
      <c r="L31" s="117">
        <v>0</v>
      </c>
      <c r="M31" s="117">
        <v>0</v>
      </c>
      <c r="N31" s="118"/>
      <c r="O31" s="119">
        <v>49</v>
      </c>
      <c r="P31" s="117">
        <v>47</v>
      </c>
      <c r="Q31" s="117">
        <v>26</v>
      </c>
      <c r="R31" s="117">
        <v>26</v>
      </c>
      <c r="S31" s="117">
        <v>1</v>
      </c>
      <c r="T31" s="117">
        <v>1</v>
      </c>
      <c r="U31" s="117">
        <v>3</v>
      </c>
      <c r="V31" s="117">
        <v>5</v>
      </c>
      <c r="W31" s="117">
        <v>9</v>
      </c>
      <c r="X31" s="117">
        <v>8</v>
      </c>
      <c r="Y31" s="24"/>
      <c r="Z31" s="25" t="str">
        <f t="shared" si="2"/>
        <v>フィリピン</v>
      </c>
    </row>
    <row r="32" spans="2:26" ht="15.75" customHeight="1">
      <c r="B32" s="22"/>
      <c r="C32" s="23" t="str">
        <f>'01'!C31</f>
        <v>ベトナム</v>
      </c>
      <c r="D32" s="117">
        <v>0</v>
      </c>
      <c r="E32" s="117">
        <v>0</v>
      </c>
      <c r="F32" s="117">
        <v>23</v>
      </c>
      <c r="G32" s="117">
        <v>24</v>
      </c>
      <c r="H32" s="117">
        <v>4</v>
      </c>
      <c r="I32" s="117">
        <v>8</v>
      </c>
      <c r="J32" s="117">
        <v>15</v>
      </c>
      <c r="K32" s="117">
        <v>14</v>
      </c>
      <c r="L32" s="117">
        <v>4</v>
      </c>
      <c r="M32" s="117">
        <v>2</v>
      </c>
      <c r="N32" s="118"/>
      <c r="O32" s="119">
        <v>415</v>
      </c>
      <c r="P32" s="117">
        <v>306</v>
      </c>
      <c r="Q32" s="117">
        <v>167</v>
      </c>
      <c r="R32" s="117">
        <v>155</v>
      </c>
      <c r="S32" s="117">
        <v>13</v>
      </c>
      <c r="T32" s="117">
        <v>5</v>
      </c>
      <c r="U32" s="117">
        <v>108</v>
      </c>
      <c r="V32" s="117">
        <v>34</v>
      </c>
      <c r="W32" s="117">
        <v>19</v>
      </c>
      <c r="X32" s="117">
        <v>7</v>
      </c>
      <c r="Y32" s="24"/>
      <c r="Z32" s="25" t="str">
        <f t="shared" si="2"/>
        <v>ベトナム</v>
      </c>
    </row>
    <row r="33" spans="2:26" ht="15.75" customHeight="1">
      <c r="B33" s="22"/>
      <c r="C33" s="23" t="str">
        <f>'01'!C32</f>
        <v>マレーシア</v>
      </c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8"/>
      <c r="O33" s="119">
        <v>1</v>
      </c>
      <c r="P33" s="117">
        <v>1</v>
      </c>
      <c r="Q33" s="117">
        <v>0</v>
      </c>
      <c r="R33" s="117">
        <v>0</v>
      </c>
      <c r="S33" s="117">
        <v>0</v>
      </c>
      <c r="T33" s="117">
        <v>0</v>
      </c>
      <c r="U33" s="117">
        <v>1</v>
      </c>
      <c r="V33" s="117">
        <v>1</v>
      </c>
      <c r="W33" s="117">
        <v>0</v>
      </c>
      <c r="X33" s="117">
        <v>0</v>
      </c>
      <c r="Y33" s="24"/>
      <c r="Z33" s="25" t="str">
        <f t="shared" si="2"/>
        <v>マレーシア</v>
      </c>
    </row>
    <row r="34" spans="2:26" s="5" customFormat="1" ht="15.75" customHeight="1">
      <c r="B34" s="47"/>
      <c r="C34" s="48" t="str">
        <f>'01'!C33</f>
        <v>その他</v>
      </c>
      <c r="D34" s="117">
        <v>0</v>
      </c>
      <c r="E34" s="117">
        <v>0</v>
      </c>
      <c r="F34" s="117">
        <v>42</v>
      </c>
      <c r="G34" s="117">
        <v>40</v>
      </c>
      <c r="H34" s="117">
        <v>0</v>
      </c>
      <c r="I34" s="117">
        <v>0</v>
      </c>
      <c r="J34" s="117">
        <v>41</v>
      </c>
      <c r="K34" s="117">
        <v>39</v>
      </c>
      <c r="L34" s="117">
        <v>1</v>
      </c>
      <c r="M34" s="117">
        <v>1</v>
      </c>
      <c r="N34" s="118"/>
      <c r="O34" s="118">
        <v>135</v>
      </c>
      <c r="P34" s="117">
        <v>117</v>
      </c>
      <c r="Q34" s="117">
        <v>56</v>
      </c>
      <c r="R34" s="117">
        <v>56</v>
      </c>
      <c r="S34" s="117">
        <v>12</v>
      </c>
      <c r="T34" s="117">
        <v>6</v>
      </c>
      <c r="U34" s="117">
        <v>16</v>
      </c>
      <c r="V34" s="117">
        <v>11</v>
      </c>
      <c r="W34" s="117">
        <v>30</v>
      </c>
      <c r="X34" s="117">
        <v>22</v>
      </c>
      <c r="Y34" s="49"/>
      <c r="Z34" s="28" t="str">
        <f t="shared" si="2"/>
        <v>その他</v>
      </c>
    </row>
    <row r="35" spans="2:26" ht="15.75" customHeight="1">
      <c r="B35" s="141" t="str">
        <f>'01'!B34:C34</f>
        <v>ヨーロッパ州の国</v>
      </c>
      <c r="C35" s="144"/>
      <c r="D35" s="123">
        <v>0</v>
      </c>
      <c r="E35" s="123">
        <v>0</v>
      </c>
      <c r="F35" s="123">
        <v>8</v>
      </c>
      <c r="G35" s="123">
        <v>8</v>
      </c>
      <c r="H35" s="123">
        <v>0</v>
      </c>
      <c r="I35" s="123">
        <v>0</v>
      </c>
      <c r="J35" s="123">
        <v>7</v>
      </c>
      <c r="K35" s="123">
        <v>7</v>
      </c>
      <c r="L35" s="123">
        <v>0</v>
      </c>
      <c r="M35" s="123">
        <v>0</v>
      </c>
      <c r="N35" s="113"/>
      <c r="O35" s="124">
        <v>81</v>
      </c>
      <c r="P35" s="123">
        <v>74</v>
      </c>
      <c r="Q35" s="123">
        <v>31</v>
      </c>
      <c r="R35" s="123">
        <v>30</v>
      </c>
      <c r="S35" s="123">
        <v>2</v>
      </c>
      <c r="T35" s="123">
        <v>1</v>
      </c>
      <c r="U35" s="123">
        <v>19</v>
      </c>
      <c r="V35" s="123">
        <v>17</v>
      </c>
      <c r="W35" s="123">
        <v>20</v>
      </c>
      <c r="X35" s="123">
        <v>14</v>
      </c>
      <c r="Y35" s="140" t="str">
        <f>B35</f>
        <v>ヨーロッパ州の国</v>
      </c>
      <c r="Z35" s="141"/>
    </row>
    <row r="36" spans="2:26" ht="15.75" customHeight="1">
      <c r="B36" s="22"/>
      <c r="C36" s="23" t="str">
        <f>'01'!C35</f>
        <v>イギリス</v>
      </c>
      <c r="D36" s="117">
        <v>0</v>
      </c>
      <c r="E36" s="117">
        <v>0</v>
      </c>
      <c r="F36" s="117">
        <v>2</v>
      </c>
      <c r="G36" s="117">
        <v>2</v>
      </c>
      <c r="H36" s="117">
        <v>0</v>
      </c>
      <c r="I36" s="117">
        <v>0</v>
      </c>
      <c r="J36" s="117">
        <v>1</v>
      </c>
      <c r="K36" s="117">
        <v>1</v>
      </c>
      <c r="L36" s="117">
        <v>0</v>
      </c>
      <c r="M36" s="117">
        <v>0</v>
      </c>
      <c r="N36" s="118"/>
      <c r="O36" s="119">
        <v>13</v>
      </c>
      <c r="P36" s="117">
        <v>10</v>
      </c>
      <c r="Q36" s="117">
        <v>2</v>
      </c>
      <c r="R36" s="117">
        <v>2</v>
      </c>
      <c r="S36" s="117">
        <v>1</v>
      </c>
      <c r="T36" s="117">
        <v>0</v>
      </c>
      <c r="U36" s="117">
        <v>4</v>
      </c>
      <c r="V36" s="117">
        <v>3</v>
      </c>
      <c r="W36" s="117">
        <v>5</v>
      </c>
      <c r="X36" s="117">
        <v>4</v>
      </c>
      <c r="Y36" s="24"/>
      <c r="Z36" s="25" t="str">
        <f t="shared" ref="Z36:Z41" si="3">C36</f>
        <v>イギリス</v>
      </c>
    </row>
    <row r="37" spans="2:26" ht="15.75" customHeight="1">
      <c r="B37" s="22"/>
      <c r="C37" s="23" t="str">
        <f>'01'!C36</f>
        <v>イタリア</v>
      </c>
      <c r="D37" s="117">
        <v>0</v>
      </c>
      <c r="E37" s="117">
        <v>0</v>
      </c>
      <c r="F37" s="117">
        <v>1</v>
      </c>
      <c r="G37" s="117">
        <v>1</v>
      </c>
      <c r="H37" s="117">
        <v>0</v>
      </c>
      <c r="I37" s="117">
        <v>0</v>
      </c>
      <c r="J37" s="117">
        <v>1</v>
      </c>
      <c r="K37" s="117">
        <v>1</v>
      </c>
      <c r="L37" s="117">
        <v>0</v>
      </c>
      <c r="M37" s="117">
        <v>0</v>
      </c>
      <c r="N37" s="118"/>
      <c r="O37" s="119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24"/>
      <c r="Z37" s="25" t="str">
        <f t="shared" si="3"/>
        <v>イタリア</v>
      </c>
    </row>
    <row r="38" spans="2:26" ht="15.75" customHeight="1">
      <c r="B38" s="22"/>
      <c r="C38" s="23" t="str">
        <f>'01'!C37</f>
        <v>ロシア</v>
      </c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8"/>
      <c r="O38" s="119">
        <v>7</v>
      </c>
      <c r="P38" s="117">
        <v>7</v>
      </c>
      <c r="Q38" s="117">
        <v>0</v>
      </c>
      <c r="R38" s="117">
        <v>0</v>
      </c>
      <c r="S38" s="117">
        <v>0</v>
      </c>
      <c r="T38" s="117">
        <v>0</v>
      </c>
      <c r="U38" s="117">
        <v>2</v>
      </c>
      <c r="V38" s="117">
        <v>2</v>
      </c>
      <c r="W38" s="117">
        <v>4</v>
      </c>
      <c r="X38" s="117">
        <v>4</v>
      </c>
      <c r="Y38" s="24"/>
      <c r="Z38" s="25" t="str">
        <f t="shared" si="3"/>
        <v>ロシア</v>
      </c>
    </row>
    <row r="39" spans="2:26" ht="15.75" customHeight="1">
      <c r="B39" s="22"/>
      <c r="C39" s="23" t="str">
        <f>'01'!C38</f>
        <v>ドイツ</v>
      </c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8"/>
      <c r="O39" s="119">
        <v>5</v>
      </c>
      <c r="P39" s="117">
        <v>4</v>
      </c>
      <c r="Q39" s="117">
        <v>2</v>
      </c>
      <c r="R39" s="117">
        <v>2</v>
      </c>
      <c r="S39" s="117">
        <v>0</v>
      </c>
      <c r="T39" s="117">
        <v>0</v>
      </c>
      <c r="U39" s="117">
        <v>1</v>
      </c>
      <c r="V39" s="117">
        <v>1</v>
      </c>
      <c r="W39" s="117">
        <v>2</v>
      </c>
      <c r="X39" s="117">
        <v>1</v>
      </c>
      <c r="Y39" s="24"/>
      <c r="Z39" s="25" t="str">
        <f t="shared" si="3"/>
        <v>ドイツ</v>
      </c>
    </row>
    <row r="40" spans="2:26" ht="15.75" customHeight="1">
      <c r="B40" s="22"/>
      <c r="C40" s="23" t="str">
        <f>'01'!C39</f>
        <v>フランス</v>
      </c>
      <c r="D40" s="117">
        <v>0</v>
      </c>
      <c r="E40" s="117">
        <v>0</v>
      </c>
      <c r="F40" s="117">
        <v>1</v>
      </c>
      <c r="G40" s="117">
        <v>1</v>
      </c>
      <c r="H40" s="117">
        <v>0</v>
      </c>
      <c r="I40" s="117">
        <v>0</v>
      </c>
      <c r="J40" s="117">
        <v>1</v>
      </c>
      <c r="K40" s="117">
        <v>1</v>
      </c>
      <c r="L40" s="117">
        <v>0</v>
      </c>
      <c r="M40" s="117">
        <v>0</v>
      </c>
      <c r="N40" s="118"/>
      <c r="O40" s="119">
        <v>8</v>
      </c>
      <c r="P40" s="117">
        <v>8</v>
      </c>
      <c r="Q40" s="117">
        <v>1</v>
      </c>
      <c r="R40" s="117">
        <v>1</v>
      </c>
      <c r="S40" s="117">
        <v>0</v>
      </c>
      <c r="T40" s="117">
        <v>0</v>
      </c>
      <c r="U40" s="117">
        <v>4</v>
      </c>
      <c r="V40" s="117">
        <v>5</v>
      </c>
      <c r="W40" s="117">
        <v>1</v>
      </c>
      <c r="X40" s="117">
        <v>1</v>
      </c>
      <c r="Y40" s="24"/>
      <c r="Z40" s="25" t="str">
        <f t="shared" si="3"/>
        <v>フランス</v>
      </c>
    </row>
    <row r="41" spans="2:26" s="5" customFormat="1" ht="15.75" customHeight="1">
      <c r="B41" s="47"/>
      <c r="C41" s="48" t="str">
        <f>'01'!C40</f>
        <v>その他</v>
      </c>
      <c r="D41" s="117">
        <v>0</v>
      </c>
      <c r="E41" s="117">
        <v>0</v>
      </c>
      <c r="F41" s="117">
        <v>4</v>
      </c>
      <c r="G41" s="117">
        <v>4</v>
      </c>
      <c r="H41" s="117">
        <v>0</v>
      </c>
      <c r="I41" s="117">
        <v>0</v>
      </c>
      <c r="J41" s="117">
        <v>4</v>
      </c>
      <c r="K41" s="117">
        <v>4</v>
      </c>
      <c r="L41" s="117">
        <v>0</v>
      </c>
      <c r="M41" s="117">
        <v>0</v>
      </c>
      <c r="N41" s="118"/>
      <c r="O41" s="130">
        <v>48</v>
      </c>
      <c r="P41" s="117">
        <v>45</v>
      </c>
      <c r="Q41" s="117">
        <v>26</v>
      </c>
      <c r="R41" s="117">
        <v>25</v>
      </c>
      <c r="S41" s="117">
        <v>1</v>
      </c>
      <c r="T41" s="117">
        <v>1</v>
      </c>
      <c r="U41" s="117">
        <v>8</v>
      </c>
      <c r="V41" s="117">
        <v>6</v>
      </c>
      <c r="W41" s="117">
        <v>8</v>
      </c>
      <c r="X41" s="117">
        <v>4</v>
      </c>
      <c r="Y41" s="49"/>
      <c r="Z41" s="28" t="str">
        <f t="shared" si="3"/>
        <v>その他</v>
      </c>
    </row>
    <row r="42" spans="2:26" ht="15.75" customHeight="1">
      <c r="B42" s="141" t="str">
        <f>'01'!B41:C41</f>
        <v>南北アメリカ州の国</v>
      </c>
      <c r="C42" s="144"/>
      <c r="D42" s="123">
        <v>1</v>
      </c>
      <c r="E42" s="123">
        <v>1</v>
      </c>
      <c r="F42" s="123">
        <v>26</v>
      </c>
      <c r="G42" s="123">
        <v>22</v>
      </c>
      <c r="H42" s="123">
        <v>0</v>
      </c>
      <c r="I42" s="123">
        <v>0</v>
      </c>
      <c r="J42" s="123">
        <v>18</v>
      </c>
      <c r="K42" s="123">
        <v>15</v>
      </c>
      <c r="L42" s="123">
        <v>5</v>
      </c>
      <c r="M42" s="123">
        <v>4</v>
      </c>
      <c r="N42" s="113"/>
      <c r="O42" s="124">
        <v>132</v>
      </c>
      <c r="P42" s="123">
        <v>98</v>
      </c>
      <c r="Q42" s="123">
        <v>22</v>
      </c>
      <c r="R42" s="123">
        <v>21</v>
      </c>
      <c r="S42" s="123">
        <v>14</v>
      </c>
      <c r="T42" s="123">
        <v>10</v>
      </c>
      <c r="U42" s="123">
        <v>39</v>
      </c>
      <c r="V42" s="123">
        <v>17</v>
      </c>
      <c r="W42" s="123">
        <v>35</v>
      </c>
      <c r="X42" s="123">
        <v>27</v>
      </c>
      <c r="Y42" s="140" t="str">
        <f>B42</f>
        <v>南北アメリカ州の国</v>
      </c>
      <c r="Z42" s="141"/>
    </row>
    <row r="43" spans="2:26" ht="15.75" customHeight="1">
      <c r="B43" s="25"/>
      <c r="C43" s="23" t="str">
        <f>'01'!C42</f>
        <v>アメリカ</v>
      </c>
      <c r="D43" s="131">
        <v>1</v>
      </c>
      <c r="E43" s="117">
        <v>1</v>
      </c>
      <c r="F43" s="117">
        <v>4</v>
      </c>
      <c r="G43" s="117">
        <v>4</v>
      </c>
      <c r="H43" s="117">
        <v>0</v>
      </c>
      <c r="I43" s="117">
        <v>0</v>
      </c>
      <c r="J43" s="117">
        <v>3</v>
      </c>
      <c r="K43" s="117">
        <v>3</v>
      </c>
      <c r="L43" s="117">
        <v>0</v>
      </c>
      <c r="M43" s="117">
        <v>0</v>
      </c>
      <c r="N43" s="118"/>
      <c r="O43" s="119">
        <v>27</v>
      </c>
      <c r="P43" s="117">
        <v>27</v>
      </c>
      <c r="Q43" s="117">
        <v>1</v>
      </c>
      <c r="R43" s="117">
        <v>2</v>
      </c>
      <c r="S43" s="117">
        <v>2</v>
      </c>
      <c r="T43" s="117">
        <v>3</v>
      </c>
      <c r="U43" s="117">
        <v>9</v>
      </c>
      <c r="V43" s="117">
        <v>9</v>
      </c>
      <c r="W43" s="117">
        <v>9</v>
      </c>
      <c r="X43" s="117">
        <v>6</v>
      </c>
      <c r="Y43" s="26"/>
      <c r="Z43" s="25" t="str">
        <f t="shared" ref="Z43:Z46" si="4">C43</f>
        <v>アメリカ</v>
      </c>
    </row>
    <row r="44" spans="2:26" s="5" customFormat="1" ht="15.75" customHeight="1">
      <c r="B44" s="47"/>
      <c r="C44" s="48" t="str">
        <f>'01'!C43</f>
        <v>カナダ</v>
      </c>
      <c r="D44" s="117">
        <v>0</v>
      </c>
      <c r="E44" s="117">
        <v>0</v>
      </c>
      <c r="F44" s="117">
        <v>2</v>
      </c>
      <c r="G44" s="117">
        <v>2</v>
      </c>
      <c r="H44" s="117">
        <v>0</v>
      </c>
      <c r="I44" s="117">
        <v>0</v>
      </c>
      <c r="J44" s="117">
        <v>1</v>
      </c>
      <c r="K44" s="117">
        <v>1</v>
      </c>
      <c r="L44" s="117">
        <v>0</v>
      </c>
      <c r="M44" s="117">
        <v>0</v>
      </c>
      <c r="N44" s="118"/>
      <c r="O44" s="119">
        <v>3</v>
      </c>
      <c r="P44" s="117">
        <v>3</v>
      </c>
      <c r="Q44" s="117">
        <v>1</v>
      </c>
      <c r="R44" s="117">
        <v>1</v>
      </c>
      <c r="S44" s="117">
        <v>0</v>
      </c>
      <c r="T44" s="117">
        <v>0</v>
      </c>
      <c r="U44" s="117">
        <v>1</v>
      </c>
      <c r="V44" s="117">
        <v>1</v>
      </c>
      <c r="W44" s="117">
        <v>0</v>
      </c>
      <c r="X44" s="117">
        <v>0</v>
      </c>
      <c r="Y44" s="50"/>
      <c r="Z44" s="28" t="str">
        <f t="shared" si="4"/>
        <v>カナダ</v>
      </c>
    </row>
    <row r="45" spans="2:26" s="5" customFormat="1" ht="15.75" customHeight="1">
      <c r="B45" s="47"/>
      <c r="C45" s="48" t="str">
        <f>'01'!C44</f>
        <v>ブラジル</v>
      </c>
      <c r="D45" s="117">
        <v>0</v>
      </c>
      <c r="E45" s="117">
        <v>0</v>
      </c>
      <c r="F45" s="117">
        <v>10</v>
      </c>
      <c r="G45" s="117">
        <v>7</v>
      </c>
      <c r="H45" s="117">
        <v>0</v>
      </c>
      <c r="I45" s="117">
        <v>0</v>
      </c>
      <c r="J45" s="117">
        <v>7</v>
      </c>
      <c r="K45" s="117">
        <v>4</v>
      </c>
      <c r="L45" s="117">
        <v>3</v>
      </c>
      <c r="M45" s="117">
        <v>3</v>
      </c>
      <c r="N45" s="118"/>
      <c r="O45" s="119">
        <v>59</v>
      </c>
      <c r="P45" s="117">
        <v>48</v>
      </c>
      <c r="Q45" s="117">
        <v>13</v>
      </c>
      <c r="R45" s="117">
        <v>13</v>
      </c>
      <c r="S45" s="117">
        <v>5</v>
      </c>
      <c r="T45" s="117">
        <v>4</v>
      </c>
      <c r="U45" s="117">
        <v>11</v>
      </c>
      <c r="V45" s="117">
        <v>3</v>
      </c>
      <c r="W45" s="117">
        <v>19</v>
      </c>
      <c r="X45" s="117">
        <v>17</v>
      </c>
      <c r="Y45" s="50"/>
      <c r="Z45" s="28" t="str">
        <f t="shared" si="4"/>
        <v>ブラジル</v>
      </c>
    </row>
    <row r="46" spans="2:26" s="5" customFormat="1" ht="15.75" customHeight="1">
      <c r="B46" s="47"/>
      <c r="C46" s="48" t="str">
        <f>'01'!C45</f>
        <v>その他</v>
      </c>
      <c r="D46" s="117">
        <v>0</v>
      </c>
      <c r="E46" s="117">
        <v>0</v>
      </c>
      <c r="F46" s="117">
        <v>10</v>
      </c>
      <c r="G46" s="117">
        <v>9</v>
      </c>
      <c r="H46" s="117">
        <v>0</v>
      </c>
      <c r="I46" s="117">
        <v>0</v>
      </c>
      <c r="J46" s="117">
        <v>7</v>
      </c>
      <c r="K46" s="117">
        <v>7</v>
      </c>
      <c r="L46" s="117">
        <v>2</v>
      </c>
      <c r="M46" s="117">
        <v>1</v>
      </c>
      <c r="N46" s="118"/>
      <c r="O46" s="119">
        <v>43</v>
      </c>
      <c r="P46" s="117">
        <v>20</v>
      </c>
      <c r="Q46" s="117">
        <v>7</v>
      </c>
      <c r="R46" s="117">
        <v>5</v>
      </c>
      <c r="S46" s="117">
        <v>7</v>
      </c>
      <c r="T46" s="117">
        <v>3</v>
      </c>
      <c r="U46" s="117">
        <v>18</v>
      </c>
      <c r="V46" s="117">
        <v>4</v>
      </c>
      <c r="W46" s="117">
        <v>7</v>
      </c>
      <c r="X46" s="117">
        <v>4</v>
      </c>
      <c r="Y46" s="50"/>
      <c r="Z46" s="28" t="str">
        <f t="shared" si="4"/>
        <v>その他</v>
      </c>
    </row>
    <row r="47" spans="2:26" ht="15.75" customHeight="1">
      <c r="B47" s="141" t="str">
        <f>'01'!B46:C46</f>
        <v>アフリカ州 の 国</v>
      </c>
      <c r="C47" s="144"/>
      <c r="D47" s="123">
        <v>0</v>
      </c>
      <c r="E47" s="123">
        <v>0</v>
      </c>
      <c r="F47" s="123">
        <v>5</v>
      </c>
      <c r="G47" s="123">
        <v>3</v>
      </c>
      <c r="H47" s="123">
        <v>0</v>
      </c>
      <c r="I47" s="123">
        <v>0</v>
      </c>
      <c r="J47" s="123">
        <v>5</v>
      </c>
      <c r="K47" s="123">
        <v>3</v>
      </c>
      <c r="L47" s="123">
        <v>0</v>
      </c>
      <c r="M47" s="123">
        <v>0</v>
      </c>
      <c r="N47" s="126"/>
      <c r="O47" s="124">
        <v>30</v>
      </c>
      <c r="P47" s="123">
        <v>23</v>
      </c>
      <c r="Q47" s="123">
        <v>6</v>
      </c>
      <c r="R47" s="123">
        <v>6</v>
      </c>
      <c r="S47" s="123">
        <v>8</v>
      </c>
      <c r="T47" s="123">
        <v>5</v>
      </c>
      <c r="U47" s="123">
        <v>2</v>
      </c>
      <c r="V47" s="123">
        <v>0</v>
      </c>
      <c r="W47" s="123">
        <v>9</v>
      </c>
      <c r="X47" s="123">
        <v>7</v>
      </c>
      <c r="Y47" s="140" t="str">
        <f t="shared" ref="Y47:Y50" si="5">B47</f>
        <v>アフリカ州 の 国</v>
      </c>
      <c r="Z47" s="141"/>
    </row>
    <row r="48" spans="2:26" ht="15.75" customHeight="1">
      <c r="B48" s="141" t="str">
        <f>'01'!B47:C47</f>
        <v>オセアニア州の国</v>
      </c>
      <c r="C48" s="144"/>
      <c r="D48" s="123">
        <v>0</v>
      </c>
      <c r="E48" s="123">
        <v>0</v>
      </c>
      <c r="F48" s="123">
        <v>2</v>
      </c>
      <c r="G48" s="123">
        <v>1</v>
      </c>
      <c r="H48" s="123">
        <v>0</v>
      </c>
      <c r="I48" s="123">
        <v>0</v>
      </c>
      <c r="J48" s="123">
        <v>2</v>
      </c>
      <c r="K48" s="123">
        <v>1</v>
      </c>
      <c r="L48" s="123">
        <v>0</v>
      </c>
      <c r="M48" s="123">
        <v>0</v>
      </c>
      <c r="N48" s="126"/>
      <c r="O48" s="124">
        <v>13</v>
      </c>
      <c r="P48" s="123">
        <v>11</v>
      </c>
      <c r="Q48" s="123">
        <v>2</v>
      </c>
      <c r="R48" s="123">
        <v>3</v>
      </c>
      <c r="S48" s="123">
        <v>2</v>
      </c>
      <c r="T48" s="123">
        <v>1</v>
      </c>
      <c r="U48" s="123">
        <v>2</v>
      </c>
      <c r="V48" s="123">
        <v>2</v>
      </c>
      <c r="W48" s="123">
        <v>7</v>
      </c>
      <c r="X48" s="123">
        <v>5</v>
      </c>
      <c r="Y48" s="140" t="str">
        <f t="shared" si="5"/>
        <v>オセアニア州の国</v>
      </c>
      <c r="Z48" s="141"/>
    </row>
    <row r="49" spans="2:26" ht="15.75" customHeight="1">
      <c r="B49" s="141" t="str">
        <f>'01'!B48:C48</f>
        <v>無国籍</v>
      </c>
      <c r="C49" s="144"/>
      <c r="D49" s="123">
        <v>0</v>
      </c>
      <c r="E49" s="123">
        <v>0</v>
      </c>
      <c r="F49" s="123">
        <v>0</v>
      </c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>
        <v>0</v>
      </c>
      <c r="M49" s="123">
        <v>0</v>
      </c>
      <c r="N49" s="126"/>
      <c r="O49" s="124">
        <v>0</v>
      </c>
      <c r="P49" s="123">
        <v>0</v>
      </c>
      <c r="Q49" s="123">
        <v>0</v>
      </c>
      <c r="R49" s="123">
        <v>0</v>
      </c>
      <c r="S49" s="123">
        <v>0</v>
      </c>
      <c r="T49" s="123">
        <v>0</v>
      </c>
      <c r="U49" s="123">
        <v>0</v>
      </c>
      <c r="V49" s="123">
        <v>0</v>
      </c>
      <c r="W49" s="123">
        <v>0</v>
      </c>
      <c r="X49" s="123">
        <v>0</v>
      </c>
      <c r="Y49" s="140" t="str">
        <f t="shared" si="5"/>
        <v>無国籍</v>
      </c>
      <c r="Z49" s="141"/>
    </row>
    <row r="50" spans="2:26" ht="15.75" customHeight="1" thickBot="1">
      <c r="B50" s="138" t="str">
        <f>'01'!B49:C49</f>
        <v>国籍不明</v>
      </c>
      <c r="C50" s="139"/>
      <c r="D50" s="123">
        <v>0</v>
      </c>
      <c r="E50" s="123">
        <v>0</v>
      </c>
      <c r="F50" s="123">
        <v>0</v>
      </c>
      <c r="G50" s="123">
        <v>0</v>
      </c>
      <c r="H50" s="123">
        <v>0</v>
      </c>
      <c r="I50" s="123">
        <v>0</v>
      </c>
      <c r="J50" s="123">
        <v>0</v>
      </c>
      <c r="K50" s="123">
        <v>0</v>
      </c>
      <c r="L50" s="123">
        <v>0</v>
      </c>
      <c r="M50" s="123">
        <v>0</v>
      </c>
      <c r="N50" s="126"/>
      <c r="O50" s="126">
        <v>0</v>
      </c>
      <c r="P50" s="123">
        <v>0</v>
      </c>
      <c r="Q50" s="123">
        <v>0</v>
      </c>
      <c r="R50" s="123">
        <v>0</v>
      </c>
      <c r="S50" s="123">
        <v>0</v>
      </c>
      <c r="T50" s="123">
        <v>0</v>
      </c>
      <c r="U50" s="123">
        <v>0</v>
      </c>
      <c r="V50" s="123">
        <v>0</v>
      </c>
      <c r="W50" s="123">
        <v>0</v>
      </c>
      <c r="X50" s="123">
        <v>0</v>
      </c>
      <c r="Y50" s="143" t="str">
        <f t="shared" si="5"/>
        <v>国籍不明</v>
      </c>
      <c r="Z50" s="138"/>
    </row>
    <row r="51" spans="2:26"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52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</row>
    <row r="52" spans="2:26">
      <c r="B52" s="30"/>
      <c r="C52" s="30"/>
    </row>
    <row r="55" spans="2:26">
      <c r="C55" s="30" t="s">
        <v>80</v>
      </c>
      <c r="D55" s="54">
        <f>SUM(D21,D35,D42,D47:D50)-D18</f>
        <v>0</v>
      </c>
      <c r="E55" s="54">
        <f t="shared" ref="E55:M55" si="6">SUM(E21,E35,E42,E47:E50)-E18</f>
        <v>0</v>
      </c>
      <c r="F55" s="54">
        <f t="shared" si="6"/>
        <v>0</v>
      </c>
      <c r="G55" s="54">
        <f t="shared" si="6"/>
        <v>0</v>
      </c>
      <c r="H55" s="54">
        <f t="shared" si="6"/>
        <v>0</v>
      </c>
      <c r="I55" s="54">
        <f t="shared" si="6"/>
        <v>0</v>
      </c>
      <c r="J55" s="54">
        <f t="shared" si="6"/>
        <v>0</v>
      </c>
      <c r="K55" s="54">
        <f t="shared" si="6"/>
        <v>0</v>
      </c>
      <c r="L55" s="54">
        <f t="shared" si="6"/>
        <v>0</v>
      </c>
      <c r="M55" s="54">
        <f t="shared" si="6"/>
        <v>0</v>
      </c>
      <c r="O55" s="54">
        <f>SUM(O21,O35,O42,O47:O50)-O18</f>
        <v>0</v>
      </c>
      <c r="P55" s="54">
        <f t="shared" ref="P55:X55" si="7">SUM(P21,P35,P42,P47:P50)-P18</f>
        <v>0</v>
      </c>
      <c r="Q55" s="54">
        <f t="shared" si="7"/>
        <v>0</v>
      </c>
      <c r="R55" s="54">
        <f t="shared" si="7"/>
        <v>0</v>
      </c>
      <c r="S55" s="54">
        <f t="shared" si="7"/>
        <v>0</v>
      </c>
      <c r="T55" s="54">
        <f t="shared" si="7"/>
        <v>0</v>
      </c>
      <c r="U55" s="54">
        <f t="shared" si="7"/>
        <v>0</v>
      </c>
      <c r="V55" s="54">
        <f t="shared" si="7"/>
        <v>0</v>
      </c>
      <c r="W55" s="54">
        <f t="shared" si="7"/>
        <v>0</v>
      </c>
      <c r="X55" s="54">
        <f t="shared" si="7"/>
        <v>0</v>
      </c>
    </row>
    <row r="56" spans="2:26">
      <c r="C56" s="30" t="s">
        <v>81</v>
      </c>
      <c r="D56" s="54">
        <f>SUM(D22:D34)-D21</f>
        <v>0</v>
      </c>
      <c r="E56" s="54">
        <f t="shared" ref="E56:M56" si="8">SUM(E22:E34)-E21</f>
        <v>0</v>
      </c>
      <c r="F56" s="54">
        <f t="shared" si="8"/>
        <v>0</v>
      </c>
      <c r="G56" s="54">
        <f t="shared" si="8"/>
        <v>0</v>
      </c>
      <c r="H56" s="54">
        <f t="shared" si="8"/>
        <v>0</v>
      </c>
      <c r="I56" s="54">
        <f t="shared" si="8"/>
        <v>0</v>
      </c>
      <c r="J56" s="54">
        <f t="shared" si="8"/>
        <v>0</v>
      </c>
      <c r="K56" s="54">
        <f t="shared" si="8"/>
        <v>0</v>
      </c>
      <c r="L56" s="54">
        <f t="shared" si="8"/>
        <v>0</v>
      </c>
      <c r="M56" s="54">
        <f t="shared" si="8"/>
        <v>0</v>
      </c>
      <c r="O56" s="54">
        <f>SUM(O22:O34)-O21</f>
        <v>0</v>
      </c>
      <c r="P56" s="54">
        <f t="shared" ref="P56:X56" si="9">SUM(P22:P34)-P21</f>
        <v>0</v>
      </c>
      <c r="Q56" s="54">
        <f t="shared" si="9"/>
        <v>0</v>
      </c>
      <c r="R56" s="54">
        <f t="shared" si="9"/>
        <v>0</v>
      </c>
      <c r="S56" s="54">
        <f t="shared" si="9"/>
        <v>0</v>
      </c>
      <c r="T56" s="54">
        <f t="shared" si="9"/>
        <v>0</v>
      </c>
      <c r="U56" s="54">
        <f t="shared" si="9"/>
        <v>0</v>
      </c>
      <c r="V56" s="54">
        <f t="shared" si="9"/>
        <v>0</v>
      </c>
      <c r="W56" s="54">
        <f t="shared" si="9"/>
        <v>0</v>
      </c>
      <c r="X56" s="54">
        <f t="shared" si="9"/>
        <v>0</v>
      </c>
    </row>
    <row r="57" spans="2:26">
      <c r="C57" s="30" t="s">
        <v>82</v>
      </c>
      <c r="D57" s="54">
        <f>SUM(D36:D41)-D35</f>
        <v>0</v>
      </c>
      <c r="E57" s="54">
        <f t="shared" ref="E57:M57" si="10">SUM(E36:E41)-E35</f>
        <v>0</v>
      </c>
      <c r="F57" s="54">
        <f t="shared" si="10"/>
        <v>0</v>
      </c>
      <c r="G57" s="54">
        <f t="shared" si="10"/>
        <v>0</v>
      </c>
      <c r="H57" s="54">
        <f t="shared" si="10"/>
        <v>0</v>
      </c>
      <c r="I57" s="54">
        <f t="shared" si="10"/>
        <v>0</v>
      </c>
      <c r="J57" s="54">
        <f t="shared" si="10"/>
        <v>0</v>
      </c>
      <c r="K57" s="54">
        <f t="shared" si="10"/>
        <v>0</v>
      </c>
      <c r="L57" s="54">
        <f t="shared" si="10"/>
        <v>0</v>
      </c>
      <c r="M57" s="54">
        <f t="shared" si="10"/>
        <v>0</v>
      </c>
      <c r="O57" s="54">
        <f>SUM(O36:O41)-O35</f>
        <v>0</v>
      </c>
      <c r="P57" s="54">
        <f t="shared" ref="P57:X57" si="11">SUM(P36:P41)-P35</f>
        <v>0</v>
      </c>
      <c r="Q57" s="54">
        <f t="shared" si="11"/>
        <v>0</v>
      </c>
      <c r="R57" s="54">
        <f t="shared" si="11"/>
        <v>0</v>
      </c>
      <c r="S57" s="54">
        <f t="shared" si="11"/>
        <v>0</v>
      </c>
      <c r="T57" s="54">
        <f t="shared" si="11"/>
        <v>0</v>
      </c>
      <c r="U57" s="54">
        <f t="shared" si="11"/>
        <v>0</v>
      </c>
      <c r="V57" s="54">
        <f t="shared" si="11"/>
        <v>0</v>
      </c>
      <c r="W57" s="54">
        <f t="shared" si="11"/>
        <v>0</v>
      </c>
      <c r="X57" s="54">
        <f t="shared" si="11"/>
        <v>0</v>
      </c>
    </row>
    <row r="58" spans="2:26">
      <c r="C58" s="30" t="s">
        <v>83</v>
      </c>
      <c r="D58" s="54">
        <f>SUM(D43:D46)-D42</f>
        <v>0</v>
      </c>
      <c r="E58" s="54">
        <f t="shared" ref="E58:M58" si="12">SUM(E43:E46)-E42</f>
        <v>0</v>
      </c>
      <c r="F58" s="54">
        <f t="shared" si="12"/>
        <v>0</v>
      </c>
      <c r="G58" s="54">
        <f t="shared" si="12"/>
        <v>0</v>
      </c>
      <c r="H58" s="54">
        <f t="shared" si="12"/>
        <v>0</v>
      </c>
      <c r="I58" s="54">
        <f t="shared" si="12"/>
        <v>0</v>
      </c>
      <c r="J58" s="54">
        <f t="shared" si="12"/>
        <v>0</v>
      </c>
      <c r="K58" s="54">
        <f t="shared" si="12"/>
        <v>0</v>
      </c>
      <c r="L58" s="54">
        <f t="shared" si="12"/>
        <v>0</v>
      </c>
      <c r="M58" s="54">
        <f t="shared" si="12"/>
        <v>0</v>
      </c>
      <c r="O58" s="54">
        <f>SUM(O43:O46)-O42</f>
        <v>0</v>
      </c>
      <c r="P58" s="54">
        <f t="shared" ref="P58:X58" si="13">SUM(P43:P46)-P42</f>
        <v>0</v>
      </c>
      <c r="Q58" s="54">
        <f t="shared" si="13"/>
        <v>0</v>
      </c>
      <c r="R58" s="54">
        <f t="shared" si="13"/>
        <v>0</v>
      </c>
      <c r="S58" s="54">
        <f t="shared" si="13"/>
        <v>0</v>
      </c>
      <c r="T58" s="54">
        <f t="shared" si="13"/>
        <v>0</v>
      </c>
      <c r="U58" s="54">
        <f t="shared" si="13"/>
        <v>0</v>
      </c>
      <c r="V58" s="54">
        <f t="shared" si="13"/>
        <v>0</v>
      </c>
      <c r="W58" s="54">
        <f t="shared" si="13"/>
        <v>0</v>
      </c>
      <c r="X58" s="54">
        <f t="shared" si="13"/>
        <v>0</v>
      </c>
    </row>
  </sheetData>
  <mergeCells count="34">
    <mergeCell ref="D2:L2"/>
    <mergeCell ref="P2:X2"/>
    <mergeCell ref="O51:Y51"/>
    <mergeCell ref="S7:T7"/>
    <mergeCell ref="Y4:Z8"/>
    <mergeCell ref="Y21:Z21"/>
    <mergeCell ref="Y35:Z35"/>
    <mergeCell ref="Y42:Z42"/>
    <mergeCell ref="Y47:Z47"/>
    <mergeCell ref="Y48:Z48"/>
    <mergeCell ref="Y49:Z49"/>
    <mergeCell ref="Y50:Z50"/>
    <mergeCell ref="B35:C35"/>
    <mergeCell ref="D4:M4"/>
    <mergeCell ref="H6:I7"/>
    <mergeCell ref="J6:K7"/>
    <mergeCell ref="L6:M7"/>
    <mergeCell ref="F5:G7"/>
    <mergeCell ref="B50:C50"/>
    <mergeCell ref="O4:X4"/>
    <mergeCell ref="B51:M51"/>
    <mergeCell ref="D7:E7"/>
    <mergeCell ref="B42:C42"/>
    <mergeCell ref="B47:C47"/>
    <mergeCell ref="B48:C48"/>
    <mergeCell ref="B49:C49"/>
    <mergeCell ref="B4:C8"/>
    <mergeCell ref="B21:C21"/>
    <mergeCell ref="W6:X7"/>
    <mergeCell ref="S6:T6"/>
    <mergeCell ref="O5:P7"/>
    <mergeCell ref="U6:V7"/>
    <mergeCell ref="Q6:R6"/>
    <mergeCell ref="Q7:R7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Z58"/>
  <sheetViews>
    <sheetView view="pageBreakPreview" zoomScaleNormal="100" zoomScaleSheetLayoutView="100" workbookViewId="0">
      <pane xSplit="3" ySplit="7" topLeftCell="D8" activePane="bottomRight" state="frozen"/>
      <selection activeCell="P36" sqref="P36"/>
      <selection pane="topRight" activeCell="P36" sqref="P36"/>
      <selection pane="bottomLeft" activeCell="P36" sqref="P36"/>
      <selection pane="bottomRight" activeCell="D8" sqref="D8"/>
    </sheetView>
  </sheetViews>
  <sheetFormatPr defaultColWidth="9.109375" defaultRowHeight="12"/>
  <cols>
    <col min="1" max="2" width="2.6640625" style="1" customWidth="1"/>
    <col min="3" max="3" width="18.6640625" style="1" bestFit="1" customWidth="1"/>
    <col min="4" max="13" width="8.33203125" style="1" customWidth="1"/>
    <col min="14" max="14" width="2.44140625" style="1" customWidth="1"/>
    <col min="15" max="24" width="8.33203125" style="1" customWidth="1"/>
    <col min="25" max="25" width="2.6640625" style="1" customWidth="1"/>
    <col min="26" max="26" width="18.6640625" style="1" bestFit="1" customWidth="1"/>
    <col min="27" max="16384" width="9.109375" style="1"/>
  </cols>
  <sheetData>
    <row r="1" spans="2:26">
      <c r="B1" s="1" t="s">
        <v>128</v>
      </c>
      <c r="O1" s="1" t="s">
        <v>129</v>
      </c>
    </row>
    <row r="2" spans="2:26" ht="14.4">
      <c r="B2" s="2"/>
      <c r="C2" s="2"/>
      <c r="D2" s="162" t="s">
        <v>130</v>
      </c>
      <c r="E2" s="237"/>
      <c r="F2" s="237"/>
      <c r="G2" s="237"/>
      <c r="H2" s="237"/>
      <c r="I2" s="237"/>
      <c r="J2" s="237"/>
      <c r="K2" s="237"/>
      <c r="L2" s="237"/>
      <c r="M2" s="3"/>
      <c r="N2" s="4"/>
      <c r="O2" s="2"/>
      <c r="P2" s="162" t="s">
        <v>78</v>
      </c>
      <c r="Q2" s="237"/>
      <c r="R2" s="237"/>
      <c r="S2" s="237"/>
      <c r="T2" s="237"/>
      <c r="U2" s="237"/>
      <c r="V2" s="237"/>
      <c r="W2" s="237"/>
      <c r="X2" s="237"/>
      <c r="Y2" s="3"/>
      <c r="Z2" s="5"/>
    </row>
    <row r="3" spans="2:26" ht="12.6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6"/>
      <c r="R3" s="6"/>
      <c r="S3" s="6"/>
      <c r="T3" s="6"/>
      <c r="U3" s="6"/>
      <c r="V3" s="6"/>
      <c r="W3" s="6"/>
      <c r="X3" s="6"/>
      <c r="Y3" s="7"/>
    </row>
    <row r="4" spans="2:26">
      <c r="B4" s="243" t="s">
        <v>17</v>
      </c>
      <c r="C4" s="244"/>
      <c r="D4" s="177" t="s">
        <v>22</v>
      </c>
      <c r="E4" s="170"/>
      <c r="F4" s="170"/>
      <c r="G4" s="170"/>
      <c r="H4" s="170"/>
      <c r="I4" s="170"/>
      <c r="J4" s="170"/>
      <c r="K4" s="170"/>
      <c r="L4" s="170"/>
      <c r="M4" s="170"/>
      <c r="N4" s="8"/>
      <c r="O4" s="249" t="s">
        <v>14</v>
      </c>
      <c r="P4" s="249"/>
      <c r="Q4" s="249"/>
      <c r="R4" s="249"/>
      <c r="S4" s="249"/>
      <c r="T4" s="249"/>
      <c r="U4" s="249"/>
      <c r="V4" s="249"/>
      <c r="W4" s="249"/>
      <c r="X4" s="250"/>
      <c r="Y4" s="247" t="s">
        <v>17</v>
      </c>
      <c r="Z4" s="243"/>
    </row>
    <row r="5" spans="2:26">
      <c r="B5" s="245"/>
      <c r="C5" s="246"/>
      <c r="D5" s="163" t="s">
        <v>70</v>
      </c>
      <c r="E5" s="178"/>
      <c r="F5" s="242" t="s">
        <v>71</v>
      </c>
      <c r="G5" s="178"/>
      <c r="H5" s="242" t="s">
        <v>20</v>
      </c>
      <c r="I5" s="178"/>
      <c r="J5" s="242" t="s">
        <v>72</v>
      </c>
      <c r="K5" s="178"/>
      <c r="L5" s="242" t="s">
        <v>21</v>
      </c>
      <c r="M5" s="164"/>
      <c r="N5" s="10"/>
      <c r="O5" s="240" t="s">
        <v>23</v>
      </c>
      <c r="P5" s="178"/>
      <c r="Q5" s="242" t="s">
        <v>24</v>
      </c>
      <c r="R5" s="178"/>
      <c r="S5" s="242" t="s">
        <v>116</v>
      </c>
      <c r="T5" s="178"/>
      <c r="U5" s="242" t="s">
        <v>25</v>
      </c>
      <c r="V5" s="178"/>
      <c r="W5" s="163" t="s">
        <v>5</v>
      </c>
      <c r="X5" s="178"/>
      <c r="Y5" s="248"/>
      <c r="Z5" s="245"/>
    </row>
    <row r="6" spans="2:26">
      <c r="B6" s="245"/>
      <c r="C6" s="246"/>
      <c r="D6" s="165"/>
      <c r="E6" s="179"/>
      <c r="F6" s="165"/>
      <c r="G6" s="179"/>
      <c r="H6" s="165"/>
      <c r="I6" s="179"/>
      <c r="J6" s="165"/>
      <c r="K6" s="179"/>
      <c r="L6" s="165"/>
      <c r="M6" s="166"/>
      <c r="N6" s="10"/>
      <c r="O6" s="166"/>
      <c r="P6" s="179"/>
      <c r="Q6" s="165"/>
      <c r="R6" s="179"/>
      <c r="S6" s="165"/>
      <c r="T6" s="179"/>
      <c r="U6" s="165"/>
      <c r="V6" s="179"/>
      <c r="W6" s="165"/>
      <c r="X6" s="179"/>
      <c r="Y6" s="248"/>
      <c r="Z6" s="245"/>
    </row>
    <row r="7" spans="2:26">
      <c r="B7" s="166"/>
      <c r="C7" s="179"/>
      <c r="D7" s="11" t="s">
        <v>73</v>
      </c>
      <c r="E7" s="11" t="s">
        <v>74</v>
      </c>
      <c r="F7" s="11" t="s">
        <v>73</v>
      </c>
      <c r="G7" s="11" t="s">
        <v>74</v>
      </c>
      <c r="H7" s="11" t="s">
        <v>73</v>
      </c>
      <c r="I7" s="11" t="s">
        <v>74</v>
      </c>
      <c r="J7" s="11" t="s">
        <v>73</v>
      </c>
      <c r="K7" s="11" t="s">
        <v>74</v>
      </c>
      <c r="L7" s="11" t="s">
        <v>73</v>
      </c>
      <c r="M7" s="11" t="s">
        <v>74</v>
      </c>
      <c r="N7" s="9"/>
      <c r="O7" s="12" t="s">
        <v>73</v>
      </c>
      <c r="P7" s="11" t="s">
        <v>74</v>
      </c>
      <c r="Q7" s="11" t="s">
        <v>73</v>
      </c>
      <c r="R7" s="11" t="s">
        <v>74</v>
      </c>
      <c r="S7" s="11" t="s">
        <v>73</v>
      </c>
      <c r="T7" s="11" t="s">
        <v>74</v>
      </c>
      <c r="U7" s="11" t="s">
        <v>73</v>
      </c>
      <c r="V7" s="11" t="s">
        <v>74</v>
      </c>
      <c r="W7" s="11" t="s">
        <v>73</v>
      </c>
      <c r="X7" s="11" t="s">
        <v>74</v>
      </c>
      <c r="Y7" s="165"/>
      <c r="Z7" s="166"/>
    </row>
    <row r="8" spans="2:26" ht="15.75" customHeight="1">
      <c r="B8" s="7"/>
      <c r="C8" s="134" t="str">
        <f>'01'!C8</f>
        <v>2014年</v>
      </c>
      <c r="D8" s="83">
        <v>5551</v>
      </c>
      <c r="E8" s="83">
        <v>4902</v>
      </c>
      <c r="F8" s="83">
        <v>241</v>
      </c>
      <c r="G8" s="83">
        <v>289</v>
      </c>
      <c r="H8" s="83">
        <v>86</v>
      </c>
      <c r="I8" s="83">
        <v>51</v>
      </c>
      <c r="J8" s="83">
        <v>98</v>
      </c>
      <c r="K8" s="83">
        <v>80</v>
      </c>
      <c r="L8" s="83">
        <v>52</v>
      </c>
      <c r="M8" s="83">
        <v>30</v>
      </c>
      <c r="N8" s="15"/>
      <c r="O8" s="132">
        <v>2</v>
      </c>
      <c r="P8" s="133">
        <v>1</v>
      </c>
      <c r="Q8" s="83">
        <v>93</v>
      </c>
      <c r="R8" s="83">
        <v>70</v>
      </c>
      <c r="S8" s="83">
        <v>363</v>
      </c>
      <c r="T8" s="83">
        <v>305</v>
      </c>
      <c r="U8" s="83">
        <v>1</v>
      </c>
      <c r="V8" s="83">
        <v>0</v>
      </c>
      <c r="W8" s="83">
        <v>3855</v>
      </c>
      <c r="X8" s="83">
        <v>3374</v>
      </c>
      <c r="Y8" s="13"/>
      <c r="Z8" s="136" t="str">
        <f>'01'!Z8</f>
        <v>2014年</v>
      </c>
    </row>
    <row r="9" spans="2:26" ht="15.75" customHeight="1">
      <c r="B9" s="7"/>
      <c r="C9" s="137" t="str">
        <f>'01'!C9</f>
        <v>2015年</v>
      </c>
      <c r="D9" s="83">
        <v>4850</v>
      </c>
      <c r="E9" s="83">
        <v>3855</v>
      </c>
      <c r="F9" s="83">
        <v>239</v>
      </c>
      <c r="G9" s="83">
        <v>277</v>
      </c>
      <c r="H9" s="83">
        <v>64</v>
      </c>
      <c r="I9" s="83">
        <v>40</v>
      </c>
      <c r="J9" s="83">
        <v>123</v>
      </c>
      <c r="K9" s="83">
        <v>99</v>
      </c>
      <c r="L9" s="83">
        <v>80</v>
      </c>
      <c r="M9" s="83">
        <v>47</v>
      </c>
      <c r="N9" s="15"/>
      <c r="O9" s="132">
        <v>3</v>
      </c>
      <c r="P9" s="133">
        <v>0</v>
      </c>
      <c r="Q9" s="83">
        <v>98</v>
      </c>
      <c r="R9" s="83">
        <v>72</v>
      </c>
      <c r="S9" s="83">
        <v>362</v>
      </c>
      <c r="T9" s="83">
        <v>275</v>
      </c>
      <c r="U9" s="83">
        <v>1</v>
      </c>
      <c r="V9" s="83">
        <v>0</v>
      </c>
      <c r="W9" s="83">
        <v>3154</v>
      </c>
      <c r="X9" s="83">
        <v>2391</v>
      </c>
      <c r="Y9" s="13"/>
      <c r="Z9" s="136" t="str">
        <f>'01'!Z9</f>
        <v>2015年</v>
      </c>
    </row>
    <row r="10" spans="2:26" ht="15.75" customHeight="1">
      <c r="B10" s="7"/>
      <c r="C10" s="137" t="str">
        <f>'01'!C10</f>
        <v>2016年</v>
      </c>
      <c r="D10" s="83">
        <v>5090</v>
      </c>
      <c r="E10" s="83">
        <v>4012</v>
      </c>
      <c r="F10" s="83">
        <v>190</v>
      </c>
      <c r="G10" s="83">
        <v>220</v>
      </c>
      <c r="H10" s="83">
        <v>49</v>
      </c>
      <c r="I10" s="83">
        <v>36</v>
      </c>
      <c r="J10" s="83">
        <v>135</v>
      </c>
      <c r="K10" s="83">
        <v>116</v>
      </c>
      <c r="L10" s="83">
        <v>104</v>
      </c>
      <c r="M10" s="83">
        <v>54</v>
      </c>
      <c r="N10" s="15"/>
      <c r="O10" s="84">
        <v>5</v>
      </c>
      <c r="P10" s="83">
        <v>0</v>
      </c>
      <c r="Q10" s="83">
        <v>125</v>
      </c>
      <c r="R10" s="83">
        <v>101</v>
      </c>
      <c r="S10" s="83">
        <v>389</v>
      </c>
      <c r="T10" s="83">
        <v>301</v>
      </c>
      <c r="U10" s="83">
        <v>0</v>
      </c>
      <c r="V10" s="83">
        <v>0</v>
      </c>
      <c r="W10" s="83">
        <v>3343</v>
      </c>
      <c r="X10" s="83">
        <v>2520</v>
      </c>
      <c r="Y10" s="13"/>
      <c r="Z10" s="136" t="str">
        <f>'01'!Z10</f>
        <v>2016年</v>
      </c>
    </row>
    <row r="11" spans="2:26" ht="15.75" customHeight="1">
      <c r="B11" s="7"/>
      <c r="C11" s="137" t="str">
        <f>'01'!C11</f>
        <v>2017年</v>
      </c>
      <c r="D11" s="83">
        <v>5994</v>
      </c>
      <c r="E11" s="83">
        <v>4715</v>
      </c>
      <c r="F11" s="83">
        <v>153</v>
      </c>
      <c r="G11" s="83">
        <v>211</v>
      </c>
      <c r="H11" s="83">
        <v>30</v>
      </c>
      <c r="I11" s="83">
        <v>18</v>
      </c>
      <c r="J11" s="83">
        <v>143</v>
      </c>
      <c r="K11" s="83">
        <v>120</v>
      </c>
      <c r="L11" s="83">
        <v>139</v>
      </c>
      <c r="M11" s="83">
        <v>79</v>
      </c>
      <c r="N11" s="15"/>
      <c r="O11" s="84">
        <v>0</v>
      </c>
      <c r="P11" s="83">
        <v>0</v>
      </c>
      <c r="Q11" s="83">
        <v>195</v>
      </c>
      <c r="R11" s="83">
        <v>147</v>
      </c>
      <c r="S11" s="83">
        <v>482</v>
      </c>
      <c r="T11" s="83">
        <v>369</v>
      </c>
      <c r="U11" s="83">
        <v>0</v>
      </c>
      <c r="V11" s="83">
        <v>0</v>
      </c>
      <c r="W11" s="83">
        <v>3992</v>
      </c>
      <c r="X11" s="83">
        <v>3000</v>
      </c>
      <c r="Y11" s="13"/>
      <c r="Z11" s="136" t="str">
        <f>'01'!Z11</f>
        <v>2017年</v>
      </c>
    </row>
    <row r="12" spans="2:26" ht="15.75" customHeight="1">
      <c r="B12" s="7"/>
      <c r="C12" s="137" t="str">
        <f>'01'!C12</f>
        <v>2018年</v>
      </c>
      <c r="D12" s="83">
        <v>6662</v>
      </c>
      <c r="E12" s="83">
        <v>5238</v>
      </c>
      <c r="F12" s="83">
        <v>162</v>
      </c>
      <c r="G12" s="83">
        <v>224</v>
      </c>
      <c r="H12" s="83">
        <v>25</v>
      </c>
      <c r="I12" s="83">
        <v>14</v>
      </c>
      <c r="J12" s="83">
        <v>141</v>
      </c>
      <c r="K12" s="83">
        <v>125</v>
      </c>
      <c r="L12" s="83">
        <v>159</v>
      </c>
      <c r="M12" s="83">
        <v>99</v>
      </c>
      <c r="N12" s="15"/>
      <c r="O12" s="84">
        <v>4</v>
      </c>
      <c r="P12" s="83">
        <v>0</v>
      </c>
      <c r="Q12" s="83">
        <v>164</v>
      </c>
      <c r="R12" s="83">
        <v>124</v>
      </c>
      <c r="S12" s="83">
        <v>453</v>
      </c>
      <c r="T12" s="83">
        <v>365</v>
      </c>
      <c r="U12" s="83">
        <v>0</v>
      </c>
      <c r="V12" s="83">
        <v>0</v>
      </c>
      <c r="W12" s="83">
        <v>4744</v>
      </c>
      <c r="X12" s="83">
        <v>3541</v>
      </c>
      <c r="Y12" s="13"/>
      <c r="Z12" s="136" t="str">
        <f>'01'!Z12</f>
        <v>2018年</v>
      </c>
    </row>
    <row r="13" spans="2:26" ht="15.75" customHeight="1">
      <c r="B13" s="7"/>
      <c r="C13" s="137" t="str">
        <f>'01'!C13</f>
        <v>2019年</v>
      </c>
      <c r="D13" s="83">
        <v>8112</v>
      </c>
      <c r="E13" s="83">
        <v>6092</v>
      </c>
      <c r="F13" s="83">
        <v>180</v>
      </c>
      <c r="G13" s="83">
        <v>190</v>
      </c>
      <c r="H13" s="83">
        <v>24</v>
      </c>
      <c r="I13" s="83">
        <v>18</v>
      </c>
      <c r="J13" s="83">
        <v>145</v>
      </c>
      <c r="K13" s="83">
        <v>127</v>
      </c>
      <c r="L13" s="83">
        <v>157</v>
      </c>
      <c r="M13" s="83">
        <v>98</v>
      </c>
      <c r="N13" s="15"/>
      <c r="O13" s="84">
        <v>2</v>
      </c>
      <c r="P13" s="83">
        <v>0</v>
      </c>
      <c r="Q13" s="83">
        <v>189</v>
      </c>
      <c r="R13" s="83">
        <v>156</v>
      </c>
      <c r="S13" s="83">
        <v>511</v>
      </c>
      <c r="T13" s="83">
        <v>475</v>
      </c>
      <c r="U13" s="83">
        <v>0</v>
      </c>
      <c r="V13" s="83">
        <v>0</v>
      </c>
      <c r="W13" s="83">
        <v>5897</v>
      </c>
      <c r="X13" s="83">
        <v>4279</v>
      </c>
      <c r="Y13" s="13"/>
      <c r="Z13" s="136" t="str">
        <f>'01'!Z13</f>
        <v>2019年</v>
      </c>
    </row>
    <row r="14" spans="2:26" ht="15.75" customHeight="1">
      <c r="B14" s="14"/>
      <c r="C14" s="137" t="str">
        <f>'01'!C14</f>
        <v>2020年</v>
      </c>
      <c r="D14" s="83">
        <v>8353</v>
      </c>
      <c r="E14" s="83">
        <v>6122</v>
      </c>
      <c r="F14" s="83">
        <v>100</v>
      </c>
      <c r="G14" s="83">
        <v>118</v>
      </c>
      <c r="H14" s="83">
        <v>18</v>
      </c>
      <c r="I14" s="83">
        <v>6</v>
      </c>
      <c r="J14" s="83">
        <v>164</v>
      </c>
      <c r="K14" s="83">
        <v>133</v>
      </c>
      <c r="L14" s="83">
        <v>123</v>
      </c>
      <c r="M14" s="83">
        <v>85</v>
      </c>
      <c r="N14" s="15"/>
      <c r="O14" s="84">
        <v>0</v>
      </c>
      <c r="P14" s="83">
        <v>0</v>
      </c>
      <c r="Q14" s="83">
        <v>182</v>
      </c>
      <c r="R14" s="83">
        <v>153</v>
      </c>
      <c r="S14" s="83">
        <v>358</v>
      </c>
      <c r="T14" s="83">
        <v>271</v>
      </c>
      <c r="U14" s="83">
        <v>0</v>
      </c>
      <c r="V14" s="83">
        <v>0</v>
      </c>
      <c r="W14" s="83">
        <v>6534</v>
      </c>
      <c r="X14" s="83">
        <v>4587</v>
      </c>
      <c r="Y14" s="16"/>
      <c r="Z14" s="136" t="str">
        <f>'01'!Z14</f>
        <v>2020年</v>
      </c>
    </row>
    <row r="15" spans="2:26" ht="15.75" customHeight="1">
      <c r="B15" s="14"/>
      <c r="C15" s="137" t="str">
        <f>'01'!C15</f>
        <v>2021年</v>
      </c>
      <c r="D15" s="83">
        <v>6788</v>
      </c>
      <c r="E15" s="83">
        <v>5104</v>
      </c>
      <c r="F15" s="83">
        <v>117</v>
      </c>
      <c r="G15" s="83">
        <v>93</v>
      </c>
      <c r="H15" s="83">
        <v>29</v>
      </c>
      <c r="I15" s="83">
        <v>15</v>
      </c>
      <c r="J15" s="83">
        <v>157</v>
      </c>
      <c r="K15" s="83">
        <v>124</v>
      </c>
      <c r="L15" s="83">
        <v>135</v>
      </c>
      <c r="M15" s="83">
        <v>128</v>
      </c>
      <c r="N15" s="15"/>
      <c r="O15" s="84">
        <v>2</v>
      </c>
      <c r="P15" s="83">
        <v>0</v>
      </c>
      <c r="Q15" s="83">
        <v>257</v>
      </c>
      <c r="R15" s="83">
        <v>213</v>
      </c>
      <c r="S15" s="83">
        <v>444</v>
      </c>
      <c r="T15" s="83">
        <v>335</v>
      </c>
      <c r="U15" s="83">
        <v>0</v>
      </c>
      <c r="V15" s="83">
        <v>0</v>
      </c>
      <c r="W15" s="83">
        <v>4562</v>
      </c>
      <c r="X15" s="83">
        <v>3191</v>
      </c>
      <c r="Y15" s="16"/>
      <c r="Z15" s="136" t="str">
        <f>'01'!Z15</f>
        <v>2021年</v>
      </c>
    </row>
    <row r="16" spans="2:26" ht="15.75" customHeight="1">
      <c r="B16" s="14"/>
      <c r="C16" s="137" t="str">
        <f>'01'!C16</f>
        <v>2022年</v>
      </c>
      <c r="D16" s="83">
        <v>6114</v>
      </c>
      <c r="E16" s="83">
        <v>4534</v>
      </c>
      <c r="F16" s="83">
        <v>122</v>
      </c>
      <c r="G16" s="83">
        <v>97</v>
      </c>
      <c r="H16" s="83">
        <v>14</v>
      </c>
      <c r="I16" s="83">
        <v>10</v>
      </c>
      <c r="J16" s="83">
        <v>169</v>
      </c>
      <c r="K16" s="83">
        <v>147</v>
      </c>
      <c r="L16" s="83">
        <v>191</v>
      </c>
      <c r="M16" s="83">
        <v>163</v>
      </c>
      <c r="N16" s="15"/>
      <c r="O16" s="84">
        <v>0</v>
      </c>
      <c r="P16" s="83">
        <v>0</v>
      </c>
      <c r="Q16" s="83">
        <v>229</v>
      </c>
      <c r="R16" s="83">
        <v>171</v>
      </c>
      <c r="S16" s="83">
        <v>346</v>
      </c>
      <c r="T16" s="83">
        <v>285</v>
      </c>
      <c r="U16" s="83">
        <v>0</v>
      </c>
      <c r="V16" s="83">
        <v>0</v>
      </c>
      <c r="W16" s="83">
        <v>3970</v>
      </c>
      <c r="X16" s="83">
        <v>2815</v>
      </c>
      <c r="Y16" s="16"/>
      <c r="Z16" s="136" t="str">
        <f>'01'!Z16</f>
        <v>2022年</v>
      </c>
    </row>
    <row r="17" spans="2:26" s="19" customFormat="1" ht="15.75" customHeight="1">
      <c r="B17" s="17"/>
      <c r="C17" s="137" t="str">
        <f>'01'!C17</f>
        <v>2023年</v>
      </c>
      <c r="D17" s="112">
        <f t="shared" ref="D17:M17" si="0">D20+D34+D41+D46+D47+D48+D49</f>
        <v>8048</v>
      </c>
      <c r="E17" s="112">
        <f t="shared" si="0"/>
        <v>5799</v>
      </c>
      <c r="F17" s="112">
        <f t="shared" si="0"/>
        <v>51</v>
      </c>
      <c r="G17" s="112">
        <f t="shared" si="0"/>
        <v>68</v>
      </c>
      <c r="H17" s="112">
        <f t="shared" si="0"/>
        <v>7</v>
      </c>
      <c r="I17" s="112">
        <f t="shared" si="0"/>
        <v>5</v>
      </c>
      <c r="J17" s="112">
        <f t="shared" si="0"/>
        <v>185</v>
      </c>
      <c r="K17" s="112">
        <f t="shared" si="0"/>
        <v>147</v>
      </c>
      <c r="L17" s="112">
        <f t="shared" si="0"/>
        <v>250</v>
      </c>
      <c r="M17" s="112">
        <f t="shared" si="0"/>
        <v>200</v>
      </c>
      <c r="N17" s="113"/>
      <c r="O17" s="113">
        <f t="shared" ref="O17:X17" si="1">O20+O34+O41+O46+O47+O48+O49</f>
        <v>0</v>
      </c>
      <c r="P17" s="112">
        <f t="shared" si="1"/>
        <v>0</v>
      </c>
      <c r="Q17" s="112">
        <f t="shared" si="1"/>
        <v>338</v>
      </c>
      <c r="R17" s="112">
        <f t="shared" si="1"/>
        <v>287</v>
      </c>
      <c r="S17" s="112">
        <f t="shared" si="1"/>
        <v>435</v>
      </c>
      <c r="T17" s="112">
        <f t="shared" si="1"/>
        <v>357</v>
      </c>
      <c r="U17" s="112">
        <f t="shared" si="1"/>
        <v>0</v>
      </c>
      <c r="V17" s="112">
        <f t="shared" si="1"/>
        <v>0</v>
      </c>
      <c r="W17" s="112">
        <f t="shared" si="1"/>
        <v>5782</v>
      </c>
      <c r="X17" s="127">
        <f t="shared" si="1"/>
        <v>3906</v>
      </c>
      <c r="Y17" s="18"/>
      <c r="Z17" s="136" t="str">
        <f>'01'!Z17</f>
        <v>2023年</v>
      </c>
    </row>
    <row r="18" spans="2:26" ht="15.75" customHeight="1">
      <c r="B18" s="14"/>
      <c r="C18" s="20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  <c r="O18" s="128"/>
      <c r="P18" s="110"/>
      <c r="Q18" s="109"/>
      <c r="R18" s="109"/>
      <c r="S18" s="109"/>
      <c r="T18" s="109"/>
      <c r="U18" s="109"/>
      <c r="V18" s="109"/>
      <c r="W18" s="109"/>
      <c r="X18" s="109"/>
      <c r="Y18" s="16"/>
      <c r="Z18" s="14"/>
    </row>
    <row r="19" spans="2:26" ht="15.75" customHeight="1">
      <c r="B19" s="7"/>
      <c r="C19" s="21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5"/>
      <c r="O19" s="129"/>
      <c r="P19" s="115"/>
      <c r="Q19" s="114"/>
      <c r="R19" s="114"/>
      <c r="S19" s="114"/>
      <c r="T19" s="114"/>
      <c r="U19" s="114"/>
      <c r="V19" s="114"/>
      <c r="W19" s="114"/>
      <c r="X19" s="114"/>
      <c r="Y19" s="13"/>
      <c r="Z19" s="7"/>
    </row>
    <row r="20" spans="2:26" s="19" customFormat="1" ht="15.75" customHeight="1">
      <c r="B20" s="141" t="str">
        <f>'01'!B20:C20</f>
        <v>アジア州の国</v>
      </c>
      <c r="C20" s="144"/>
      <c r="D20" s="90">
        <v>7320</v>
      </c>
      <c r="E20" s="90">
        <v>5239</v>
      </c>
      <c r="F20" s="90">
        <v>51</v>
      </c>
      <c r="G20" s="90">
        <v>68</v>
      </c>
      <c r="H20" s="90">
        <v>7</v>
      </c>
      <c r="I20" s="90">
        <v>5</v>
      </c>
      <c r="J20" s="90">
        <v>154</v>
      </c>
      <c r="K20" s="90">
        <v>122</v>
      </c>
      <c r="L20" s="90">
        <v>164</v>
      </c>
      <c r="M20" s="90">
        <v>142</v>
      </c>
      <c r="N20" s="113"/>
      <c r="O20" s="91">
        <v>0</v>
      </c>
      <c r="P20" s="90">
        <v>0</v>
      </c>
      <c r="Q20" s="90">
        <v>177</v>
      </c>
      <c r="R20" s="90">
        <v>161</v>
      </c>
      <c r="S20" s="90">
        <v>292</v>
      </c>
      <c r="T20" s="90">
        <v>234</v>
      </c>
      <c r="U20" s="90">
        <v>0</v>
      </c>
      <c r="V20" s="90">
        <v>0</v>
      </c>
      <c r="W20" s="90">
        <v>5622</v>
      </c>
      <c r="X20" s="90">
        <v>3796</v>
      </c>
      <c r="Y20" s="140" t="str">
        <f>B20</f>
        <v>アジア州の国</v>
      </c>
      <c r="Z20" s="141"/>
    </row>
    <row r="21" spans="2:26" ht="15.75" customHeight="1">
      <c r="B21" s="22"/>
      <c r="C21" s="22" t="str">
        <f>'01'!C21</f>
        <v>韓国・朝鮮</v>
      </c>
      <c r="D21" s="117">
        <v>95</v>
      </c>
      <c r="E21" s="117">
        <v>74</v>
      </c>
      <c r="F21" s="117">
        <v>0</v>
      </c>
      <c r="G21" s="117">
        <v>1</v>
      </c>
      <c r="H21" s="117">
        <v>0</v>
      </c>
      <c r="I21" s="117">
        <v>0</v>
      </c>
      <c r="J21" s="117">
        <v>5</v>
      </c>
      <c r="K21" s="117">
        <v>3</v>
      </c>
      <c r="L21" s="117">
        <v>0</v>
      </c>
      <c r="M21" s="117">
        <v>0</v>
      </c>
      <c r="N21" s="118"/>
      <c r="O21" s="130">
        <v>0</v>
      </c>
      <c r="P21" s="118">
        <v>0</v>
      </c>
      <c r="Q21" s="117">
        <v>1</v>
      </c>
      <c r="R21" s="117">
        <v>1</v>
      </c>
      <c r="S21" s="117">
        <v>12</v>
      </c>
      <c r="T21" s="117">
        <v>9</v>
      </c>
      <c r="U21" s="117">
        <v>0</v>
      </c>
      <c r="V21" s="117">
        <v>0</v>
      </c>
      <c r="W21" s="117">
        <v>31</v>
      </c>
      <c r="X21" s="117">
        <v>24</v>
      </c>
      <c r="Y21" s="24"/>
      <c r="Z21" s="25" t="str">
        <f>C21</f>
        <v>韓国・朝鮮</v>
      </c>
    </row>
    <row r="22" spans="2:26" ht="15.75" customHeight="1">
      <c r="B22" s="22"/>
      <c r="C22" s="23" t="str">
        <f>'01'!C22</f>
        <v>中国</v>
      </c>
      <c r="D22" s="117">
        <v>1137</v>
      </c>
      <c r="E22" s="117">
        <v>848</v>
      </c>
      <c r="F22" s="117">
        <v>31</v>
      </c>
      <c r="G22" s="117">
        <v>41</v>
      </c>
      <c r="H22" s="117">
        <v>4</v>
      </c>
      <c r="I22" s="117">
        <v>3</v>
      </c>
      <c r="J22" s="117">
        <v>52</v>
      </c>
      <c r="K22" s="117">
        <v>45</v>
      </c>
      <c r="L22" s="117">
        <v>9</v>
      </c>
      <c r="M22" s="117">
        <v>6</v>
      </c>
      <c r="N22" s="118"/>
      <c r="O22" s="130">
        <v>0</v>
      </c>
      <c r="P22" s="118">
        <v>0</v>
      </c>
      <c r="Q22" s="117">
        <v>17</v>
      </c>
      <c r="R22" s="117">
        <v>15</v>
      </c>
      <c r="S22" s="117">
        <v>46</v>
      </c>
      <c r="T22" s="117">
        <v>46</v>
      </c>
      <c r="U22" s="117">
        <v>0</v>
      </c>
      <c r="V22" s="117">
        <v>0</v>
      </c>
      <c r="W22" s="117">
        <v>644</v>
      </c>
      <c r="X22" s="117">
        <v>447</v>
      </c>
      <c r="Y22" s="24"/>
      <c r="Z22" s="25" t="str">
        <f t="shared" ref="Z22:Z33" si="2">C22</f>
        <v>中国</v>
      </c>
    </row>
    <row r="23" spans="2:26" ht="15.75" customHeight="1">
      <c r="B23" s="22"/>
      <c r="C23" s="23" t="str">
        <f>'01'!C23</f>
        <v>イラン</v>
      </c>
      <c r="D23" s="117">
        <v>35</v>
      </c>
      <c r="E23" s="117">
        <v>12</v>
      </c>
      <c r="F23" s="117">
        <v>0</v>
      </c>
      <c r="G23" s="117">
        <v>0</v>
      </c>
      <c r="H23" s="117">
        <v>0</v>
      </c>
      <c r="I23" s="117">
        <v>0</v>
      </c>
      <c r="J23" s="117">
        <v>1</v>
      </c>
      <c r="K23" s="117">
        <v>0</v>
      </c>
      <c r="L23" s="117">
        <v>4</v>
      </c>
      <c r="M23" s="117">
        <v>1</v>
      </c>
      <c r="N23" s="118"/>
      <c r="O23" s="119">
        <v>0</v>
      </c>
      <c r="P23" s="117">
        <v>0</v>
      </c>
      <c r="Q23" s="117">
        <v>5</v>
      </c>
      <c r="R23" s="117">
        <v>0</v>
      </c>
      <c r="S23" s="117">
        <v>17</v>
      </c>
      <c r="T23" s="117">
        <v>8</v>
      </c>
      <c r="U23" s="117">
        <v>0</v>
      </c>
      <c r="V23" s="117">
        <v>0</v>
      </c>
      <c r="W23" s="117">
        <v>6</v>
      </c>
      <c r="X23" s="117">
        <v>2</v>
      </c>
      <c r="Y23" s="24"/>
      <c r="Z23" s="25" t="str">
        <f t="shared" si="2"/>
        <v>イラン</v>
      </c>
    </row>
    <row r="24" spans="2:26" ht="15.75" customHeight="1">
      <c r="B24" s="22"/>
      <c r="C24" s="23" t="str">
        <f>'01'!C24</f>
        <v>インド</v>
      </c>
      <c r="D24" s="117">
        <v>20</v>
      </c>
      <c r="E24" s="117">
        <v>14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8"/>
      <c r="O24" s="119">
        <v>0</v>
      </c>
      <c r="P24" s="117">
        <v>0</v>
      </c>
      <c r="Q24" s="117">
        <v>0</v>
      </c>
      <c r="R24" s="117">
        <v>0</v>
      </c>
      <c r="S24" s="117">
        <v>1</v>
      </c>
      <c r="T24" s="117">
        <v>1</v>
      </c>
      <c r="U24" s="117">
        <v>0</v>
      </c>
      <c r="V24" s="117">
        <v>0</v>
      </c>
      <c r="W24" s="117">
        <v>12</v>
      </c>
      <c r="X24" s="117">
        <v>8</v>
      </c>
      <c r="Y24" s="24"/>
      <c r="Z24" s="25" t="str">
        <f t="shared" si="2"/>
        <v>インド</v>
      </c>
    </row>
    <row r="25" spans="2:26" ht="15.75" customHeight="1">
      <c r="B25" s="22"/>
      <c r="C25" s="23" t="str">
        <f>'01'!C25</f>
        <v>インドネシア</v>
      </c>
      <c r="D25" s="117">
        <v>290</v>
      </c>
      <c r="E25" s="117">
        <v>214</v>
      </c>
      <c r="F25" s="117">
        <v>0</v>
      </c>
      <c r="G25" s="117">
        <v>0</v>
      </c>
      <c r="H25" s="117">
        <v>0</v>
      </c>
      <c r="I25" s="117">
        <v>0</v>
      </c>
      <c r="J25" s="117">
        <v>1</v>
      </c>
      <c r="K25" s="117">
        <v>1</v>
      </c>
      <c r="L25" s="117">
        <v>0</v>
      </c>
      <c r="M25" s="117">
        <v>0</v>
      </c>
      <c r="N25" s="118"/>
      <c r="O25" s="119">
        <v>0</v>
      </c>
      <c r="P25" s="117">
        <v>0</v>
      </c>
      <c r="Q25" s="117">
        <v>2</v>
      </c>
      <c r="R25" s="117">
        <v>2</v>
      </c>
      <c r="S25" s="117">
        <v>4</v>
      </c>
      <c r="T25" s="117">
        <v>2</v>
      </c>
      <c r="U25" s="117">
        <v>0</v>
      </c>
      <c r="V25" s="117">
        <v>0</v>
      </c>
      <c r="W25" s="117">
        <v>272</v>
      </c>
      <c r="X25" s="117">
        <v>197</v>
      </c>
      <c r="Y25" s="24"/>
      <c r="Z25" s="25" t="str">
        <f t="shared" si="2"/>
        <v>インドネシア</v>
      </c>
    </row>
    <row r="26" spans="2:26" ht="15.75" customHeight="1">
      <c r="B26" s="22"/>
      <c r="C26" s="23" t="str">
        <f>'01'!C26</f>
        <v>スリランカ</v>
      </c>
      <c r="D26" s="117">
        <v>172</v>
      </c>
      <c r="E26" s="117">
        <v>140</v>
      </c>
      <c r="F26" s="117">
        <v>0</v>
      </c>
      <c r="G26" s="117">
        <v>0</v>
      </c>
      <c r="H26" s="117">
        <v>0</v>
      </c>
      <c r="I26" s="117">
        <v>0</v>
      </c>
      <c r="J26" s="117">
        <v>5</v>
      </c>
      <c r="K26" s="117">
        <v>4</v>
      </c>
      <c r="L26" s="117">
        <v>0</v>
      </c>
      <c r="M26" s="117">
        <v>0</v>
      </c>
      <c r="N26" s="118"/>
      <c r="O26" s="119">
        <v>0</v>
      </c>
      <c r="P26" s="117">
        <v>0</v>
      </c>
      <c r="Q26" s="117">
        <v>12</v>
      </c>
      <c r="R26" s="117">
        <v>12</v>
      </c>
      <c r="S26" s="117">
        <v>2</v>
      </c>
      <c r="T26" s="117">
        <v>2</v>
      </c>
      <c r="U26" s="117">
        <v>0</v>
      </c>
      <c r="V26" s="117">
        <v>0</v>
      </c>
      <c r="W26" s="117">
        <v>135</v>
      </c>
      <c r="X26" s="117">
        <v>101</v>
      </c>
      <c r="Y26" s="24"/>
      <c r="Z26" s="25" t="str">
        <f t="shared" si="2"/>
        <v>スリランカ</v>
      </c>
    </row>
    <row r="27" spans="2:26" ht="15.75" customHeight="1">
      <c r="B27" s="22"/>
      <c r="C27" s="23" t="str">
        <f>'01'!C27</f>
        <v>タイ</v>
      </c>
      <c r="D27" s="117">
        <v>644</v>
      </c>
      <c r="E27" s="117">
        <v>501</v>
      </c>
      <c r="F27" s="117">
        <v>15</v>
      </c>
      <c r="G27" s="117">
        <v>18</v>
      </c>
      <c r="H27" s="117">
        <v>2</v>
      </c>
      <c r="I27" s="117">
        <v>2</v>
      </c>
      <c r="J27" s="117">
        <v>5</v>
      </c>
      <c r="K27" s="117">
        <v>2</v>
      </c>
      <c r="L27" s="117">
        <v>6</v>
      </c>
      <c r="M27" s="117">
        <v>7</v>
      </c>
      <c r="N27" s="118"/>
      <c r="O27" s="119">
        <v>0</v>
      </c>
      <c r="P27" s="117">
        <v>0</v>
      </c>
      <c r="Q27" s="117">
        <v>8</v>
      </c>
      <c r="R27" s="117">
        <v>6</v>
      </c>
      <c r="S27" s="117">
        <v>52</v>
      </c>
      <c r="T27" s="117">
        <v>32</v>
      </c>
      <c r="U27" s="117">
        <v>0</v>
      </c>
      <c r="V27" s="117">
        <v>0</v>
      </c>
      <c r="W27" s="117">
        <v>541</v>
      </c>
      <c r="X27" s="117">
        <v>419</v>
      </c>
      <c r="Y27" s="24"/>
      <c r="Z27" s="25" t="str">
        <f t="shared" si="2"/>
        <v>タイ</v>
      </c>
    </row>
    <row r="28" spans="2:26" ht="15.75" customHeight="1">
      <c r="B28" s="22"/>
      <c r="C28" s="23" t="str">
        <f>'01'!C28</f>
        <v>パキスタン</v>
      </c>
      <c r="D28" s="117">
        <v>69</v>
      </c>
      <c r="E28" s="117">
        <v>51</v>
      </c>
      <c r="F28" s="117">
        <v>0</v>
      </c>
      <c r="G28" s="117">
        <v>0</v>
      </c>
      <c r="H28" s="117">
        <v>1</v>
      </c>
      <c r="I28" s="117">
        <v>0</v>
      </c>
      <c r="J28" s="117">
        <v>4</v>
      </c>
      <c r="K28" s="117">
        <v>4</v>
      </c>
      <c r="L28" s="117">
        <v>0</v>
      </c>
      <c r="M28" s="117">
        <v>0</v>
      </c>
      <c r="N28" s="118"/>
      <c r="O28" s="119">
        <v>0</v>
      </c>
      <c r="P28" s="117">
        <v>0</v>
      </c>
      <c r="Q28" s="117">
        <v>11</v>
      </c>
      <c r="R28" s="117">
        <v>11</v>
      </c>
      <c r="S28" s="117">
        <v>3</v>
      </c>
      <c r="T28" s="117">
        <v>2</v>
      </c>
      <c r="U28" s="117">
        <v>0</v>
      </c>
      <c r="V28" s="117">
        <v>0</v>
      </c>
      <c r="W28" s="117">
        <v>26</v>
      </c>
      <c r="X28" s="117">
        <v>21</v>
      </c>
      <c r="Y28" s="24"/>
      <c r="Z28" s="25" t="str">
        <f t="shared" si="2"/>
        <v>パキスタン</v>
      </c>
    </row>
    <row r="29" spans="2:26" ht="15.75" customHeight="1">
      <c r="B29" s="22"/>
      <c r="C29" s="23" t="str">
        <f>'01'!C29</f>
        <v>バングラデシュ</v>
      </c>
      <c r="D29" s="120">
        <v>25</v>
      </c>
      <c r="E29" s="120">
        <v>21</v>
      </c>
      <c r="F29" s="120">
        <v>0</v>
      </c>
      <c r="G29" s="120">
        <v>0</v>
      </c>
      <c r="H29" s="120">
        <v>0</v>
      </c>
      <c r="I29" s="120">
        <v>0</v>
      </c>
      <c r="J29" s="120">
        <v>1</v>
      </c>
      <c r="K29" s="120">
        <v>1</v>
      </c>
      <c r="L29" s="120">
        <v>0</v>
      </c>
      <c r="M29" s="120">
        <v>0</v>
      </c>
      <c r="N29" s="121"/>
      <c r="O29" s="122">
        <v>0</v>
      </c>
      <c r="P29" s="120">
        <v>0</v>
      </c>
      <c r="Q29" s="120">
        <v>1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20">
        <v>14</v>
      </c>
      <c r="X29" s="120">
        <v>10</v>
      </c>
      <c r="Y29" s="24"/>
      <c r="Z29" s="25" t="str">
        <f t="shared" si="2"/>
        <v>バングラデシュ</v>
      </c>
    </row>
    <row r="30" spans="2:26" ht="15.75" customHeight="1">
      <c r="B30" s="22"/>
      <c r="C30" s="23" t="str">
        <f>'01'!C30</f>
        <v>フィリピン</v>
      </c>
      <c r="D30" s="117">
        <v>340</v>
      </c>
      <c r="E30" s="117">
        <v>280</v>
      </c>
      <c r="F30" s="117">
        <v>2</v>
      </c>
      <c r="G30" s="117">
        <v>4</v>
      </c>
      <c r="H30" s="117">
        <v>0</v>
      </c>
      <c r="I30" s="117">
        <v>0</v>
      </c>
      <c r="J30" s="117">
        <v>4</v>
      </c>
      <c r="K30" s="117">
        <v>3</v>
      </c>
      <c r="L30" s="117">
        <v>0</v>
      </c>
      <c r="M30" s="117">
        <v>1</v>
      </c>
      <c r="N30" s="118"/>
      <c r="O30" s="119">
        <v>0</v>
      </c>
      <c r="P30" s="117">
        <v>0</v>
      </c>
      <c r="Q30" s="117">
        <v>25</v>
      </c>
      <c r="R30" s="117">
        <v>20</v>
      </c>
      <c r="S30" s="117">
        <v>34</v>
      </c>
      <c r="T30" s="117">
        <v>25</v>
      </c>
      <c r="U30" s="117">
        <v>0</v>
      </c>
      <c r="V30" s="117">
        <v>0</v>
      </c>
      <c r="W30" s="117">
        <v>232</v>
      </c>
      <c r="X30" s="117">
        <v>188</v>
      </c>
      <c r="Y30" s="24"/>
      <c r="Z30" s="25" t="str">
        <f t="shared" si="2"/>
        <v>フィリピン</v>
      </c>
    </row>
    <row r="31" spans="2:26" ht="15.75" customHeight="1">
      <c r="B31" s="22"/>
      <c r="C31" s="23" t="str">
        <f>'01'!C31</f>
        <v>ベトナム</v>
      </c>
      <c r="D31" s="117">
        <v>3868</v>
      </c>
      <c r="E31" s="117">
        <v>2621</v>
      </c>
      <c r="F31" s="117">
        <v>3</v>
      </c>
      <c r="G31" s="117">
        <v>4</v>
      </c>
      <c r="H31" s="117">
        <v>0</v>
      </c>
      <c r="I31" s="117">
        <v>0</v>
      </c>
      <c r="J31" s="117">
        <v>58</v>
      </c>
      <c r="K31" s="117">
        <v>45</v>
      </c>
      <c r="L31" s="117">
        <v>138</v>
      </c>
      <c r="M31" s="117">
        <v>122</v>
      </c>
      <c r="N31" s="118"/>
      <c r="O31" s="119">
        <v>0</v>
      </c>
      <c r="P31" s="117">
        <v>0</v>
      </c>
      <c r="Q31" s="117">
        <v>85</v>
      </c>
      <c r="R31" s="117">
        <v>85</v>
      </c>
      <c r="S31" s="117">
        <v>43</v>
      </c>
      <c r="T31" s="117">
        <v>42</v>
      </c>
      <c r="U31" s="117">
        <v>0</v>
      </c>
      <c r="V31" s="117">
        <v>0</v>
      </c>
      <c r="W31" s="117">
        <v>3255</v>
      </c>
      <c r="X31" s="117">
        <v>2056</v>
      </c>
      <c r="Y31" s="24"/>
      <c r="Z31" s="25" t="str">
        <f t="shared" si="2"/>
        <v>ベトナム</v>
      </c>
    </row>
    <row r="32" spans="2:26" ht="15.75" customHeight="1">
      <c r="B32" s="22"/>
      <c r="C32" s="23" t="str">
        <f>'01'!C32</f>
        <v>マレーシア</v>
      </c>
      <c r="D32" s="117">
        <v>13</v>
      </c>
      <c r="E32" s="117">
        <v>14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1</v>
      </c>
      <c r="M32" s="117">
        <v>1</v>
      </c>
      <c r="N32" s="118"/>
      <c r="O32" s="119">
        <v>0</v>
      </c>
      <c r="P32" s="117">
        <v>0</v>
      </c>
      <c r="Q32" s="117">
        <v>0</v>
      </c>
      <c r="R32" s="117">
        <v>0</v>
      </c>
      <c r="S32" s="117">
        <v>5</v>
      </c>
      <c r="T32" s="117">
        <v>7</v>
      </c>
      <c r="U32" s="117">
        <v>0</v>
      </c>
      <c r="V32" s="117">
        <v>0</v>
      </c>
      <c r="W32" s="117">
        <v>3</v>
      </c>
      <c r="X32" s="117">
        <v>3</v>
      </c>
      <c r="Y32" s="24"/>
      <c r="Z32" s="25" t="str">
        <f t="shared" si="2"/>
        <v>マレーシア</v>
      </c>
    </row>
    <row r="33" spans="2:26" ht="15.75" customHeight="1">
      <c r="B33" s="22"/>
      <c r="C33" s="23" t="str">
        <f>'01'!C33</f>
        <v>その他</v>
      </c>
      <c r="D33" s="117">
        <v>612</v>
      </c>
      <c r="E33" s="117">
        <v>449</v>
      </c>
      <c r="F33" s="117">
        <v>0</v>
      </c>
      <c r="G33" s="117">
        <v>0</v>
      </c>
      <c r="H33" s="117">
        <v>0</v>
      </c>
      <c r="I33" s="117">
        <v>0</v>
      </c>
      <c r="J33" s="117">
        <v>18</v>
      </c>
      <c r="K33" s="117">
        <v>14</v>
      </c>
      <c r="L33" s="117">
        <v>6</v>
      </c>
      <c r="M33" s="117">
        <v>4</v>
      </c>
      <c r="N33" s="118"/>
      <c r="O33" s="118">
        <v>0</v>
      </c>
      <c r="P33" s="117">
        <v>0</v>
      </c>
      <c r="Q33" s="117">
        <v>10</v>
      </c>
      <c r="R33" s="117">
        <v>9</v>
      </c>
      <c r="S33" s="117">
        <v>73</v>
      </c>
      <c r="T33" s="117">
        <v>58</v>
      </c>
      <c r="U33" s="117">
        <v>0</v>
      </c>
      <c r="V33" s="117">
        <v>0</v>
      </c>
      <c r="W33" s="117">
        <v>451</v>
      </c>
      <c r="X33" s="117">
        <v>320</v>
      </c>
      <c r="Y33" s="24"/>
      <c r="Z33" s="25" t="str">
        <f t="shared" si="2"/>
        <v>その他</v>
      </c>
    </row>
    <row r="34" spans="2:26" s="19" customFormat="1" ht="15.75" customHeight="1">
      <c r="B34" s="141" t="str">
        <f>'01'!B34:C34</f>
        <v>ヨーロッパ州の国</v>
      </c>
      <c r="C34" s="144"/>
      <c r="D34" s="123">
        <v>159</v>
      </c>
      <c r="E34" s="123">
        <v>133</v>
      </c>
      <c r="F34" s="123">
        <v>0</v>
      </c>
      <c r="G34" s="123">
        <v>0</v>
      </c>
      <c r="H34" s="123">
        <v>0</v>
      </c>
      <c r="I34" s="123">
        <v>0</v>
      </c>
      <c r="J34" s="123">
        <v>5</v>
      </c>
      <c r="K34" s="123">
        <v>5</v>
      </c>
      <c r="L34" s="123">
        <v>15</v>
      </c>
      <c r="M34" s="123">
        <v>14</v>
      </c>
      <c r="N34" s="113"/>
      <c r="O34" s="124">
        <v>0</v>
      </c>
      <c r="P34" s="123">
        <v>0</v>
      </c>
      <c r="Q34" s="123">
        <v>17</v>
      </c>
      <c r="R34" s="123">
        <v>14</v>
      </c>
      <c r="S34" s="123">
        <v>19</v>
      </c>
      <c r="T34" s="123">
        <v>21</v>
      </c>
      <c r="U34" s="123">
        <v>0</v>
      </c>
      <c r="V34" s="123">
        <v>0</v>
      </c>
      <c r="W34" s="123">
        <v>77</v>
      </c>
      <c r="X34" s="123">
        <v>56</v>
      </c>
      <c r="Y34" s="140" t="str">
        <f>B34</f>
        <v>ヨーロッパ州の国</v>
      </c>
      <c r="Z34" s="141"/>
    </row>
    <row r="35" spans="2:26" ht="15.75" customHeight="1">
      <c r="B35" s="22"/>
      <c r="C35" s="23" t="str">
        <f>'01'!C35</f>
        <v>イギリス</v>
      </c>
      <c r="D35" s="117">
        <v>13</v>
      </c>
      <c r="E35" s="117">
        <v>13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4</v>
      </c>
      <c r="M35" s="117">
        <v>4</v>
      </c>
      <c r="N35" s="118"/>
      <c r="O35" s="119">
        <v>0</v>
      </c>
      <c r="P35" s="117">
        <v>0</v>
      </c>
      <c r="Q35" s="117">
        <v>0</v>
      </c>
      <c r="R35" s="117">
        <v>1</v>
      </c>
      <c r="S35" s="117">
        <v>3</v>
      </c>
      <c r="T35" s="117">
        <v>3</v>
      </c>
      <c r="U35" s="117">
        <v>0</v>
      </c>
      <c r="V35" s="117">
        <v>0</v>
      </c>
      <c r="W35" s="117">
        <v>2</v>
      </c>
      <c r="X35" s="117">
        <v>1</v>
      </c>
      <c r="Y35" s="24"/>
      <c r="Z35" s="25" t="str">
        <f t="shared" ref="Z35:Z40" si="3">C35</f>
        <v>イギリス</v>
      </c>
    </row>
    <row r="36" spans="2:26" ht="15.75" customHeight="1">
      <c r="B36" s="22"/>
      <c r="C36" s="23" t="str">
        <f>'01'!C36</f>
        <v>イタリア</v>
      </c>
      <c r="D36" s="117">
        <v>7</v>
      </c>
      <c r="E36" s="117">
        <v>7</v>
      </c>
      <c r="F36" s="117">
        <v>0</v>
      </c>
      <c r="G36" s="117">
        <v>0</v>
      </c>
      <c r="H36" s="117">
        <v>0</v>
      </c>
      <c r="I36" s="117">
        <v>0</v>
      </c>
      <c r="J36" s="117">
        <v>0</v>
      </c>
      <c r="K36" s="117">
        <v>0</v>
      </c>
      <c r="L36" s="117">
        <v>1</v>
      </c>
      <c r="M36" s="117">
        <v>1</v>
      </c>
      <c r="N36" s="118"/>
      <c r="O36" s="119">
        <v>0</v>
      </c>
      <c r="P36" s="117">
        <v>0</v>
      </c>
      <c r="Q36" s="117">
        <v>0</v>
      </c>
      <c r="R36" s="117">
        <v>0</v>
      </c>
      <c r="S36" s="117">
        <v>1</v>
      </c>
      <c r="T36" s="117">
        <v>1</v>
      </c>
      <c r="U36" s="117">
        <v>0</v>
      </c>
      <c r="V36" s="117">
        <v>0</v>
      </c>
      <c r="W36" s="117">
        <v>0</v>
      </c>
      <c r="X36" s="117">
        <v>0</v>
      </c>
      <c r="Y36" s="24"/>
      <c r="Z36" s="25" t="str">
        <f t="shared" si="3"/>
        <v>イタリア</v>
      </c>
    </row>
    <row r="37" spans="2:26" ht="15.75" customHeight="1">
      <c r="B37" s="22"/>
      <c r="C37" s="23" t="str">
        <f>'01'!C37</f>
        <v>ロシア</v>
      </c>
      <c r="D37" s="117">
        <v>9</v>
      </c>
      <c r="E37" s="117">
        <v>9</v>
      </c>
      <c r="F37" s="117">
        <v>0</v>
      </c>
      <c r="G37" s="117">
        <v>0</v>
      </c>
      <c r="H37" s="117">
        <v>0</v>
      </c>
      <c r="I37" s="117">
        <v>0</v>
      </c>
      <c r="J37" s="117">
        <v>1</v>
      </c>
      <c r="K37" s="117">
        <v>1</v>
      </c>
      <c r="L37" s="117">
        <v>0</v>
      </c>
      <c r="M37" s="117">
        <v>0</v>
      </c>
      <c r="N37" s="118"/>
      <c r="O37" s="119">
        <v>0</v>
      </c>
      <c r="P37" s="117">
        <v>0</v>
      </c>
      <c r="Q37" s="117">
        <v>0</v>
      </c>
      <c r="R37" s="117">
        <v>0</v>
      </c>
      <c r="S37" s="117">
        <v>1</v>
      </c>
      <c r="T37" s="117">
        <v>3</v>
      </c>
      <c r="U37" s="117">
        <v>0</v>
      </c>
      <c r="V37" s="117">
        <v>0</v>
      </c>
      <c r="W37" s="117">
        <v>4</v>
      </c>
      <c r="X37" s="117">
        <v>2</v>
      </c>
      <c r="Y37" s="24"/>
      <c r="Z37" s="25" t="str">
        <f t="shared" si="3"/>
        <v>ロシア</v>
      </c>
    </row>
    <row r="38" spans="2:26" ht="15.75" customHeight="1">
      <c r="B38" s="22"/>
      <c r="C38" s="23" t="str">
        <f>'01'!C38</f>
        <v>ドイツ</v>
      </c>
      <c r="D38" s="117">
        <v>9</v>
      </c>
      <c r="E38" s="117">
        <v>8</v>
      </c>
      <c r="F38" s="117">
        <v>0</v>
      </c>
      <c r="G38" s="117">
        <v>0</v>
      </c>
      <c r="H38" s="117">
        <v>0</v>
      </c>
      <c r="I38" s="117">
        <v>0</v>
      </c>
      <c r="J38" s="117">
        <v>1</v>
      </c>
      <c r="K38" s="117">
        <v>1</v>
      </c>
      <c r="L38" s="117">
        <v>0</v>
      </c>
      <c r="M38" s="117">
        <v>0</v>
      </c>
      <c r="N38" s="118"/>
      <c r="O38" s="119">
        <v>0</v>
      </c>
      <c r="P38" s="117">
        <v>0</v>
      </c>
      <c r="Q38" s="117">
        <v>5</v>
      </c>
      <c r="R38" s="117">
        <v>4</v>
      </c>
      <c r="S38" s="117">
        <v>2</v>
      </c>
      <c r="T38" s="117">
        <v>2</v>
      </c>
      <c r="U38" s="117">
        <v>0</v>
      </c>
      <c r="V38" s="117">
        <v>0</v>
      </c>
      <c r="W38" s="117">
        <v>1</v>
      </c>
      <c r="X38" s="117">
        <v>1</v>
      </c>
      <c r="Y38" s="24"/>
      <c r="Z38" s="25" t="str">
        <f t="shared" si="3"/>
        <v>ドイツ</v>
      </c>
    </row>
    <row r="39" spans="2:26" ht="15.75" customHeight="1">
      <c r="B39" s="22"/>
      <c r="C39" s="23" t="str">
        <f>'01'!C39</f>
        <v>フランス</v>
      </c>
      <c r="D39" s="117">
        <v>17</v>
      </c>
      <c r="E39" s="117">
        <v>14</v>
      </c>
      <c r="F39" s="117">
        <v>0</v>
      </c>
      <c r="G39" s="117">
        <v>0</v>
      </c>
      <c r="H39" s="117">
        <v>0</v>
      </c>
      <c r="I39" s="117">
        <v>0</v>
      </c>
      <c r="J39" s="117">
        <v>2</v>
      </c>
      <c r="K39" s="117">
        <v>2</v>
      </c>
      <c r="L39" s="117">
        <v>0</v>
      </c>
      <c r="M39" s="117">
        <v>0</v>
      </c>
      <c r="N39" s="118"/>
      <c r="O39" s="119">
        <v>0</v>
      </c>
      <c r="P39" s="117">
        <v>0</v>
      </c>
      <c r="Q39" s="117">
        <v>7</v>
      </c>
      <c r="R39" s="117">
        <v>4</v>
      </c>
      <c r="S39" s="117">
        <v>3</v>
      </c>
      <c r="T39" s="117">
        <v>3</v>
      </c>
      <c r="U39" s="117">
        <v>0</v>
      </c>
      <c r="V39" s="117">
        <v>0</v>
      </c>
      <c r="W39" s="117">
        <v>2</v>
      </c>
      <c r="X39" s="117">
        <v>2</v>
      </c>
      <c r="Y39" s="24"/>
      <c r="Z39" s="25" t="str">
        <f t="shared" si="3"/>
        <v>フランス</v>
      </c>
    </row>
    <row r="40" spans="2:26" ht="15.75" customHeight="1">
      <c r="B40" s="22"/>
      <c r="C40" s="23" t="str">
        <f>'01'!C40</f>
        <v>その他</v>
      </c>
      <c r="D40" s="117">
        <v>104</v>
      </c>
      <c r="E40" s="117">
        <v>82</v>
      </c>
      <c r="F40" s="117">
        <v>0</v>
      </c>
      <c r="G40" s="117">
        <v>0</v>
      </c>
      <c r="H40" s="117">
        <v>0</v>
      </c>
      <c r="I40" s="117">
        <v>0</v>
      </c>
      <c r="J40" s="117">
        <v>1</v>
      </c>
      <c r="K40" s="117">
        <v>1</v>
      </c>
      <c r="L40" s="117">
        <v>10</v>
      </c>
      <c r="M40" s="117">
        <v>9</v>
      </c>
      <c r="N40" s="118"/>
      <c r="O40" s="130">
        <v>0</v>
      </c>
      <c r="P40" s="117">
        <v>0</v>
      </c>
      <c r="Q40" s="117">
        <v>5</v>
      </c>
      <c r="R40" s="117">
        <v>5</v>
      </c>
      <c r="S40" s="117">
        <v>9</v>
      </c>
      <c r="T40" s="117">
        <v>9</v>
      </c>
      <c r="U40" s="117">
        <v>0</v>
      </c>
      <c r="V40" s="117">
        <v>0</v>
      </c>
      <c r="W40" s="117">
        <v>68</v>
      </c>
      <c r="X40" s="117">
        <v>50</v>
      </c>
      <c r="Y40" s="24"/>
      <c r="Z40" s="25" t="str">
        <f t="shared" si="3"/>
        <v>その他</v>
      </c>
    </row>
    <row r="41" spans="2:26" s="19" customFormat="1" ht="15.75" customHeight="1">
      <c r="B41" s="141" t="str">
        <f>'01'!B41:C41</f>
        <v>南北アメリカ州の国</v>
      </c>
      <c r="C41" s="144"/>
      <c r="D41" s="123">
        <v>476</v>
      </c>
      <c r="E41" s="123">
        <v>368</v>
      </c>
      <c r="F41" s="123">
        <v>0</v>
      </c>
      <c r="G41" s="123">
        <v>0</v>
      </c>
      <c r="H41" s="123">
        <v>0</v>
      </c>
      <c r="I41" s="123">
        <v>0</v>
      </c>
      <c r="J41" s="123">
        <v>21</v>
      </c>
      <c r="K41" s="123">
        <v>17</v>
      </c>
      <c r="L41" s="123">
        <v>55</v>
      </c>
      <c r="M41" s="123">
        <v>36</v>
      </c>
      <c r="N41" s="113"/>
      <c r="O41" s="124">
        <v>0</v>
      </c>
      <c r="P41" s="123">
        <v>0</v>
      </c>
      <c r="Q41" s="123">
        <v>134</v>
      </c>
      <c r="R41" s="123">
        <v>107</v>
      </c>
      <c r="S41" s="123">
        <v>108</v>
      </c>
      <c r="T41" s="123">
        <v>91</v>
      </c>
      <c r="U41" s="123">
        <v>0</v>
      </c>
      <c r="V41" s="123">
        <v>0</v>
      </c>
      <c r="W41" s="123">
        <v>51</v>
      </c>
      <c r="X41" s="123">
        <v>34</v>
      </c>
      <c r="Y41" s="140" t="str">
        <f>B41</f>
        <v>南北アメリカ州の国</v>
      </c>
      <c r="Z41" s="141"/>
    </row>
    <row r="42" spans="2:26" ht="15.75" customHeight="1">
      <c r="B42" s="25"/>
      <c r="C42" s="23" t="str">
        <f>'01'!C42</f>
        <v>アメリカ</v>
      </c>
      <c r="D42" s="131">
        <v>86</v>
      </c>
      <c r="E42" s="117">
        <v>65</v>
      </c>
      <c r="F42" s="117">
        <v>0</v>
      </c>
      <c r="G42" s="117">
        <v>0</v>
      </c>
      <c r="H42" s="117">
        <v>0</v>
      </c>
      <c r="I42" s="117">
        <v>0</v>
      </c>
      <c r="J42" s="117">
        <v>5</v>
      </c>
      <c r="K42" s="117">
        <v>5</v>
      </c>
      <c r="L42" s="117">
        <v>13</v>
      </c>
      <c r="M42" s="117">
        <v>8</v>
      </c>
      <c r="N42" s="118"/>
      <c r="O42" s="119">
        <v>0</v>
      </c>
      <c r="P42" s="117">
        <v>0</v>
      </c>
      <c r="Q42" s="117">
        <v>17</v>
      </c>
      <c r="R42" s="117">
        <v>13</v>
      </c>
      <c r="S42" s="117">
        <v>21</v>
      </c>
      <c r="T42" s="117">
        <v>16</v>
      </c>
      <c r="U42" s="117">
        <v>0</v>
      </c>
      <c r="V42" s="117">
        <v>0</v>
      </c>
      <c r="W42" s="117">
        <v>7</v>
      </c>
      <c r="X42" s="117">
        <v>4</v>
      </c>
      <c r="Y42" s="26"/>
      <c r="Z42" s="25" t="str">
        <f t="shared" ref="Z42:Z45" si="4">C42</f>
        <v>アメリカ</v>
      </c>
    </row>
    <row r="43" spans="2:26" ht="15.75" customHeight="1">
      <c r="B43" s="22"/>
      <c r="C43" s="23" t="str">
        <f>'01'!C43</f>
        <v>カナダ</v>
      </c>
      <c r="D43" s="117">
        <v>21</v>
      </c>
      <c r="E43" s="117">
        <v>18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4</v>
      </c>
      <c r="M43" s="117">
        <v>4</v>
      </c>
      <c r="N43" s="118"/>
      <c r="O43" s="119">
        <v>0</v>
      </c>
      <c r="P43" s="117">
        <v>0</v>
      </c>
      <c r="Q43" s="117">
        <v>3</v>
      </c>
      <c r="R43" s="117">
        <v>2</v>
      </c>
      <c r="S43" s="117">
        <v>7</v>
      </c>
      <c r="T43" s="117">
        <v>7</v>
      </c>
      <c r="U43" s="117">
        <v>0</v>
      </c>
      <c r="V43" s="117">
        <v>0</v>
      </c>
      <c r="W43" s="117">
        <v>2</v>
      </c>
      <c r="X43" s="117">
        <v>2</v>
      </c>
      <c r="Y43" s="27"/>
      <c r="Z43" s="25" t="str">
        <f t="shared" si="4"/>
        <v>カナダ</v>
      </c>
    </row>
    <row r="44" spans="2:26" ht="15.75" customHeight="1">
      <c r="B44" s="22"/>
      <c r="C44" s="23" t="str">
        <f>'01'!C44</f>
        <v>ブラジル</v>
      </c>
      <c r="D44" s="117">
        <v>251</v>
      </c>
      <c r="E44" s="117">
        <v>197</v>
      </c>
      <c r="F44" s="117">
        <v>0</v>
      </c>
      <c r="G44" s="117">
        <v>0</v>
      </c>
      <c r="H44" s="117">
        <v>0</v>
      </c>
      <c r="I44" s="117">
        <v>0</v>
      </c>
      <c r="J44" s="117">
        <v>10</v>
      </c>
      <c r="K44" s="117">
        <v>7</v>
      </c>
      <c r="L44" s="117">
        <v>18</v>
      </c>
      <c r="M44" s="117">
        <v>12</v>
      </c>
      <c r="N44" s="118"/>
      <c r="O44" s="119">
        <v>0</v>
      </c>
      <c r="P44" s="117">
        <v>0</v>
      </c>
      <c r="Q44" s="117">
        <v>101</v>
      </c>
      <c r="R44" s="117">
        <v>80</v>
      </c>
      <c r="S44" s="117">
        <v>51</v>
      </c>
      <c r="T44" s="117">
        <v>40</v>
      </c>
      <c r="U44" s="117">
        <v>0</v>
      </c>
      <c r="V44" s="117">
        <v>0</v>
      </c>
      <c r="W44" s="117">
        <v>20</v>
      </c>
      <c r="X44" s="117">
        <v>15</v>
      </c>
      <c r="Y44" s="27"/>
      <c r="Z44" s="25" t="str">
        <f t="shared" si="4"/>
        <v>ブラジル</v>
      </c>
    </row>
    <row r="45" spans="2:26" ht="15.75" customHeight="1">
      <c r="B45" s="22"/>
      <c r="C45" s="23" t="str">
        <f>'01'!C45</f>
        <v>その他</v>
      </c>
      <c r="D45" s="117">
        <v>118</v>
      </c>
      <c r="E45" s="117">
        <v>88</v>
      </c>
      <c r="F45" s="117">
        <v>0</v>
      </c>
      <c r="G45" s="117">
        <v>0</v>
      </c>
      <c r="H45" s="117">
        <v>0</v>
      </c>
      <c r="I45" s="117">
        <v>0</v>
      </c>
      <c r="J45" s="117">
        <v>6</v>
      </c>
      <c r="K45" s="117">
        <v>5</v>
      </c>
      <c r="L45" s="117">
        <v>20</v>
      </c>
      <c r="M45" s="117">
        <v>12</v>
      </c>
      <c r="N45" s="118"/>
      <c r="O45" s="119">
        <v>0</v>
      </c>
      <c r="P45" s="117">
        <v>0</v>
      </c>
      <c r="Q45" s="117">
        <v>13</v>
      </c>
      <c r="R45" s="117">
        <v>12</v>
      </c>
      <c r="S45" s="117">
        <v>29</v>
      </c>
      <c r="T45" s="117">
        <v>28</v>
      </c>
      <c r="U45" s="117">
        <v>0</v>
      </c>
      <c r="V45" s="117">
        <v>0</v>
      </c>
      <c r="W45" s="117">
        <v>22</v>
      </c>
      <c r="X45" s="117">
        <v>13</v>
      </c>
      <c r="Y45" s="27"/>
      <c r="Z45" s="25" t="str">
        <f t="shared" si="4"/>
        <v>その他</v>
      </c>
    </row>
    <row r="46" spans="2:26" s="19" customFormat="1" ht="15.75" customHeight="1">
      <c r="B46" s="141" t="str">
        <f>'01'!B46:C46</f>
        <v>アフリカ州 の 国</v>
      </c>
      <c r="C46" s="144"/>
      <c r="D46" s="123">
        <v>80</v>
      </c>
      <c r="E46" s="123">
        <v>51</v>
      </c>
      <c r="F46" s="123">
        <v>0</v>
      </c>
      <c r="G46" s="123">
        <v>0</v>
      </c>
      <c r="H46" s="123">
        <v>0</v>
      </c>
      <c r="I46" s="123">
        <v>0</v>
      </c>
      <c r="J46" s="123">
        <v>5</v>
      </c>
      <c r="K46" s="123">
        <v>3</v>
      </c>
      <c r="L46" s="123">
        <v>6</v>
      </c>
      <c r="M46" s="123">
        <v>2</v>
      </c>
      <c r="N46" s="126"/>
      <c r="O46" s="124">
        <v>0</v>
      </c>
      <c r="P46" s="123">
        <v>0</v>
      </c>
      <c r="Q46" s="123">
        <v>9</v>
      </c>
      <c r="R46" s="123">
        <v>5</v>
      </c>
      <c r="S46" s="123">
        <v>15</v>
      </c>
      <c r="T46" s="123">
        <v>10</v>
      </c>
      <c r="U46" s="123">
        <v>0</v>
      </c>
      <c r="V46" s="123">
        <v>0</v>
      </c>
      <c r="W46" s="123">
        <v>32</v>
      </c>
      <c r="X46" s="123">
        <v>20</v>
      </c>
      <c r="Y46" s="140" t="str">
        <f t="shared" ref="Y46:Y49" si="5">B46</f>
        <v>アフリカ州 の 国</v>
      </c>
      <c r="Z46" s="141"/>
    </row>
    <row r="47" spans="2:26" s="19" customFormat="1" ht="15.75" customHeight="1">
      <c r="B47" s="141" t="str">
        <f>'01'!B47:C47</f>
        <v>オセアニア州の国</v>
      </c>
      <c r="C47" s="144"/>
      <c r="D47" s="123">
        <v>13</v>
      </c>
      <c r="E47" s="123">
        <v>8</v>
      </c>
      <c r="F47" s="123">
        <v>0</v>
      </c>
      <c r="G47" s="123">
        <v>0</v>
      </c>
      <c r="H47" s="123">
        <v>0</v>
      </c>
      <c r="I47" s="123">
        <v>0</v>
      </c>
      <c r="J47" s="123">
        <v>0</v>
      </c>
      <c r="K47" s="123">
        <v>0</v>
      </c>
      <c r="L47" s="123">
        <v>10</v>
      </c>
      <c r="M47" s="123">
        <v>6</v>
      </c>
      <c r="N47" s="126"/>
      <c r="O47" s="124">
        <v>0</v>
      </c>
      <c r="P47" s="123">
        <v>0</v>
      </c>
      <c r="Q47" s="123">
        <v>1</v>
      </c>
      <c r="R47" s="123">
        <v>0</v>
      </c>
      <c r="S47" s="123">
        <v>1</v>
      </c>
      <c r="T47" s="123">
        <v>1</v>
      </c>
      <c r="U47" s="123">
        <v>0</v>
      </c>
      <c r="V47" s="123">
        <v>0</v>
      </c>
      <c r="W47" s="123">
        <v>0</v>
      </c>
      <c r="X47" s="123">
        <v>0</v>
      </c>
      <c r="Y47" s="140" t="str">
        <f t="shared" si="5"/>
        <v>オセアニア州の国</v>
      </c>
      <c r="Z47" s="141"/>
    </row>
    <row r="48" spans="2:26" s="19" customFormat="1" ht="15.75" customHeight="1">
      <c r="B48" s="141" t="str">
        <f>'01'!B48:C48</f>
        <v>無国籍</v>
      </c>
      <c r="C48" s="144"/>
      <c r="D48" s="123">
        <v>0</v>
      </c>
      <c r="E48" s="123">
        <v>0</v>
      </c>
      <c r="F48" s="123">
        <v>0</v>
      </c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  <c r="N48" s="126"/>
      <c r="O48" s="124">
        <v>0</v>
      </c>
      <c r="P48" s="123">
        <v>0</v>
      </c>
      <c r="Q48" s="123">
        <v>0</v>
      </c>
      <c r="R48" s="123">
        <v>0</v>
      </c>
      <c r="S48" s="123">
        <v>0</v>
      </c>
      <c r="T48" s="123">
        <v>0</v>
      </c>
      <c r="U48" s="123">
        <v>0</v>
      </c>
      <c r="V48" s="123">
        <v>0</v>
      </c>
      <c r="W48" s="123">
        <v>0</v>
      </c>
      <c r="X48" s="123">
        <v>0</v>
      </c>
      <c r="Y48" s="140" t="str">
        <f t="shared" si="5"/>
        <v>無国籍</v>
      </c>
      <c r="Z48" s="141"/>
    </row>
    <row r="49" spans="2:26" s="19" customFormat="1" ht="15.75" customHeight="1" thickBot="1">
      <c r="B49" s="138" t="str">
        <f>'01'!B49:C49</f>
        <v>国籍不明</v>
      </c>
      <c r="C49" s="139"/>
      <c r="D49" s="123">
        <v>0</v>
      </c>
      <c r="E49" s="123">
        <v>0</v>
      </c>
      <c r="F49" s="123">
        <v>0</v>
      </c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>
        <v>0</v>
      </c>
      <c r="M49" s="123">
        <v>0</v>
      </c>
      <c r="N49" s="126"/>
      <c r="O49" s="126">
        <v>0</v>
      </c>
      <c r="P49" s="123">
        <v>0</v>
      </c>
      <c r="Q49" s="123">
        <v>0</v>
      </c>
      <c r="R49" s="123">
        <v>0</v>
      </c>
      <c r="S49" s="123">
        <v>0</v>
      </c>
      <c r="T49" s="123">
        <v>0</v>
      </c>
      <c r="U49" s="123">
        <v>0</v>
      </c>
      <c r="V49" s="123">
        <v>0</v>
      </c>
      <c r="W49" s="123">
        <v>0</v>
      </c>
      <c r="X49" s="123">
        <v>0</v>
      </c>
      <c r="Y49" s="143" t="str">
        <f t="shared" si="5"/>
        <v>国籍不明</v>
      </c>
      <c r="Z49" s="138"/>
    </row>
    <row r="50" spans="2:26">
      <c r="B50" s="241" t="s">
        <v>95</v>
      </c>
      <c r="C50" s="241"/>
      <c r="D50" s="241"/>
      <c r="E50" s="241"/>
      <c r="F50" s="241"/>
      <c r="G50" s="241"/>
      <c r="H50" s="241"/>
      <c r="I50" s="241"/>
      <c r="J50" s="241"/>
      <c r="K50" s="241"/>
      <c r="L50" s="241"/>
      <c r="M50" s="241"/>
      <c r="N50" s="7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</row>
    <row r="51" spans="2:26">
      <c r="B51" s="239" t="s">
        <v>96</v>
      </c>
      <c r="C51" s="239"/>
      <c r="D51" s="239"/>
      <c r="E51" s="239"/>
      <c r="F51" s="239"/>
      <c r="G51" s="239"/>
      <c r="H51" s="239"/>
      <c r="I51" s="239"/>
      <c r="J51" s="239"/>
      <c r="K51" s="239"/>
      <c r="L51" s="239"/>
      <c r="M51" s="239"/>
      <c r="N51" s="7"/>
    </row>
    <row r="52" spans="2:26">
      <c r="B52" s="239"/>
      <c r="C52" s="239"/>
      <c r="D52" s="239"/>
      <c r="E52" s="239"/>
      <c r="F52" s="239"/>
      <c r="G52" s="239"/>
      <c r="H52" s="239"/>
      <c r="I52" s="239"/>
      <c r="J52" s="239"/>
      <c r="K52" s="239"/>
      <c r="L52" s="239"/>
      <c r="M52" s="239"/>
      <c r="N52" s="7"/>
    </row>
    <row r="55" spans="2:26" ht="14.4">
      <c r="C55" s="30" t="s">
        <v>80</v>
      </c>
      <c r="D55" s="31">
        <f>SUM(D20,D34,D41,D46:D49)-D17</f>
        <v>0</v>
      </c>
      <c r="E55" s="31">
        <f t="shared" ref="E55:M55" si="6">SUM(E20,E34,E41,E46:E49)-E17</f>
        <v>0</v>
      </c>
      <c r="F55" s="31">
        <f t="shared" si="6"/>
        <v>0</v>
      </c>
      <c r="G55" s="31">
        <f t="shared" si="6"/>
        <v>0</v>
      </c>
      <c r="H55" s="31">
        <f t="shared" si="6"/>
        <v>0</v>
      </c>
      <c r="I55" s="31">
        <f t="shared" si="6"/>
        <v>0</v>
      </c>
      <c r="J55" s="31">
        <f t="shared" si="6"/>
        <v>0</v>
      </c>
      <c r="K55" s="31">
        <f t="shared" si="6"/>
        <v>0</v>
      </c>
      <c r="L55" s="31">
        <f t="shared" si="6"/>
        <v>0</v>
      </c>
      <c r="M55" s="31">
        <f t="shared" si="6"/>
        <v>0</v>
      </c>
      <c r="O55" s="31">
        <f>SUM(O20,O34,O41,O46:O49)-O17</f>
        <v>0</v>
      </c>
      <c r="P55" s="31">
        <f t="shared" ref="P55:X55" si="7">SUM(P20,P34,P41,P46:P49)-P17</f>
        <v>0</v>
      </c>
      <c r="Q55" s="31">
        <f t="shared" si="7"/>
        <v>0</v>
      </c>
      <c r="R55" s="31">
        <f t="shared" si="7"/>
        <v>0</v>
      </c>
      <c r="S55" s="31">
        <f t="shared" si="7"/>
        <v>0</v>
      </c>
      <c r="T55" s="31">
        <f t="shared" si="7"/>
        <v>0</v>
      </c>
      <c r="U55" s="31">
        <f t="shared" si="7"/>
        <v>0</v>
      </c>
      <c r="V55" s="31">
        <f t="shared" si="7"/>
        <v>0</v>
      </c>
      <c r="W55" s="31">
        <f t="shared" si="7"/>
        <v>0</v>
      </c>
      <c r="X55" s="31">
        <f t="shared" si="7"/>
        <v>0</v>
      </c>
    </row>
    <row r="56" spans="2:26" ht="14.4">
      <c r="C56" s="30" t="s">
        <v>81</v>
      </c>
      <c r="D56" s="31">
        <f>SUM(D21:D33)-D20</f>
        <v>0</v>
      </c>
      <c r="E56" s="31">
        <f t="shared" ref="E56:M56" si="8">SUM(E21:E33)-E20</f>
        <v>0</v>
      </c>
      <c r="F56" s="31">
        <f t="shared" si="8"/>
        <v>0</v>
      </c>
      <c r="G56" s="31">
        <f t="shared" si="8"/>
        <v>0</v>
      </c>
      <c r="H56" s="31">
        <f t="shared" si="8"/>
        <v>0</v>
      </c>
      <c r="I56" s="31">
        <f t="shared" si="8"/>
        <v>0</v>
      </c>
      <c r="J56" s="31">
        <f t="shared" si="8"/>
        <v>0</v>
      </c>
      <c r="K56" s="31">
        <f t="shared" si="8"/>
        <v>0</v>
      </c>
      <c r="L56" s="31">
        <f t="shared" si="8"/>
        <v>0</v>
      </c>
      <c r="M56" s="31">
        <f t="shared" si="8"/>
        <v>0</v>
      </c>
      <c r="O56" s="31">
        <f>SUM(O21:O33)-O20</f>
        <v>0</v>
      </c>
      <c r="P56" s="31">
        <f t="shared" ref="P56:X56" si="9">SUM(P21:P33)-P20</f>
        <v>0</v>
      </c>
      <c r="Q56" s="31">
        <f t="shared" si="9"/>
        <v>0</v>
      </c>
      <c r="R56" s="31">
        <f t="shared" si="9"/>
        <v>0</v>
      </c>
      <c r="S56" s="31">
        <f t="shared" si="9"/>
        <v>0</v>
      </c>
      <c r="T56" s="31">
        <f t="shared" si="9"/>
        <v>0</v>
      </c>
      <c r="U56" s="31">
        <f t="shared" si="9"/>
        <v>0</v>
      </c>
      <c r="V56" s="31">
        <f t="shared" si="9"/>
        <v>0</v>
      </c>
      <c r="W56" s="31">
        <f t="shared" si="9"/>
        <v>0</v>
      </c>
      <c r="X56" s="31">
        <f t="shared" si="9"/>
        <v>0</v>
      </c>
    </row>
    <row r="57" spans="2:26" ht="14.4">
      <c r="C57" s="30" t="s">
        <v>82</v>
      </c>
      <c r="D57" s="31">
        <f>SUM(D35:D40)-D34</f>
        <v>0</v>
      </c>
      <c r="E57" s="31">
        <f t="shared" ref="E57:M57" si="10">SUM(E35:E40)-E34</f>
        <v>0</v>
      </c>
      <c r="F57" s="31">
        <f t="shared" si="10"/>
        <v>0</v>
      </c>
      <c r="G57" s="31">
        <f t="shared" si="10"/>
        <v>0</v>
      </c>
      <c r="H57" s="31">
        <f t="shared" si="10"/>
        <v>0</v>
      </c>
      <c r="I57" s="31">
        <f t="shared" si="10"/>
        <v>0</v>
      </c>
      <c r="J57" s="31">
        <f t="shared" si="10"/>
        <v>0</v>
      </c>
      <c r="K57" s="31">
        <f t="shared" si="10"/>
        <v>0</v>
      </c>
      <c r="L57" s="31">
        <f t="shared" si="10"/>
        <v>0</v>
      </c>
      <c r="M57" s="31">
        <f t="shared" si="10"/>
        <v>0</v>
      </c>
      <c r="O57" s="31">
        <f>SUM(O35:O40)-O34</f>
        <v>0</v>
      </c>
      <c r="P57" s="31">
        <f t="shared" ref="P57:X57" si="11">SUM(P35:P40)-P34</f>
        <v>0</v>
      </c>
      <c r="Q57" s="31">
        <f t="shared" si="11"/>
        <v>0</v>
      </c>
      <c r="R57" s="31">
        <f t="shared" si="11"/>
        <v>0</v>
      </c>
      <c r="S57" s="31">
        <f t="shared" si="11"/>
        <v>0</v>
      </c>
      <c r="T57" s="31">
        <f t="shared" si="11"/>
        <v>0</v>
      </c>
      <c r="U57" s="31">
        <f t="shared" si="11"/>
        <v>0</v>
      </c>
      <c r="V57" s="31">
        <f t="shared" si="11"/>
        <v>0</v>
      </c>
      <c r="W57" s="31">
        <f t="shared" si="11"/>
        <v>0</v>
      </c>
      <c r="X57" s="31">
        <f t="shared" si="11"/>
        <v>0</v>
      </c>
    </row>
    <row r="58" spans="2:26" ht="14.4">
      <c r="C58" s="30" t="s">
        <v>83</v>
      </c>
      <c r="D58" s="31">
        <f>SUM(D42:D45)-D41</f>
        <v>0</v>
      </c>
      <c r="E58" s="31">
        <f t="shared" ref="E58:M58" si="12">SUM(E42:E45)-E41</f>
        <v>0</v>
      </c>
      <c r="F58" s="31">
        <f t="shared" si="12"/>
        <v>0</v>
      </c>
      <c r="G58" s="31">
        <f t="shared" si="12"/>
        <v>0</v>
      </c>
      <c r="H58" s="31">
        <f t="shared" si="12"/>
        <v>0</v>
      </c>
      <c r="I58" s="31">
        <f t="shared" si="12"/>
        <v>0</v>
      </c>
      <c r="J58" s="31">
        <f t="shared" si="12"/>
        <v>0</v>
      </c>
      <c r="K58" s="31">
        <f t="shared" si="12"/>
        <v>0</v>
      </c>
      <c r="L58" s="31">
        <f t="shared" si="12"/>
        <v>0</v>
      </c>
      <c r="M58" s="31">
        <f t="shared" si="12"/>
        <v>0</v>
      </c>
      <c r="O58" s="31">
        <f>SUM(O42:O45)-O41</f>
        <v>0</v>
      </c>
      <c r="P58" s="31">
        <f t="shared" ref="P58:X58" si="13">SUM(P42:P45)-P41</f>
        <v>0</v>
      </c>
      <c r="Q58" s="31">
        <f t="shared" si="13"/>
        <v>0</v>
      </c>
      <c r="R58" s="31">
        <f t="shared" si="13"/>
        <v>0</v>
      </c>
      <c r="S58" s="31">
        <f t="shared" si="13"/>
        <v>0</v>
      </c>
      <c r="T58" s="31">
        <f t="shared" si="13"/>
        <v>0</v>
      </c>
      <c r="U58" s="31">
        <f t="shared" si="13"/>
        <v>0</v>
      </c>
      <c r="V58" s="31">
        <f t="shared" si="13"/>
        <v>0</v>
      </c>
      <c r="W58" s="31">
        <f t="shared" si="13"/>
        <v>0</v>
      </c>
      <c r="X58" s="31">
        <f t="shared" si="13"/>
        <v>0</v>
      </c>
    </row>
  </sheetData>
  <mergeCells count="33">
    <mergeCell ref="B48:C48"/>
    <mergeCell ref="Y47:Z47"/>
    <mergeCell ref="Y48:Z48"/>
    <mergeCell ref="Y49:Z49"/>
    <mergeCell ref="Y4:Z7"/>
    <mergeCell ref="Y20:Z20"/>
    <mergeCell ref="Y34:Z34"/>
    <mergeCell ref="Y41:Z41"/>
    <mergeCell ref="Y46:Z46"/>
    <mergeCell ref="D4:M4"/>
    <mergeCell ref="O4:X4"/>
    <mergeCell ref="D2:L2"/>
    <mergeCell ref="P2:X2"/>
    <mergeCell ref="Q5:R6"/>
    <mergeCell ref="S5:T6"/>
    <mergeCell ref="U5:V6"/>
    <mergeCell ref="W5:X6"/>
    <mergeCell ref="B52:M52"/>
    <mergeCell ref="O5:P6"/>
    <mergeCell ref="B50:M50"/>
    <mergeCell ref="B51:M51"/>
    <mergeCell ref="D5:E6"/>
    <mergeCell ref="F5:G6"/>
    <mergeCell ref="H5:I6"/>
    <mergeCell ref="J5:K6"/>
    <mergeCell ref="L5:M6"/>
    <mergeCell ref="B47:C47"/>
    <mergeCell ref="B49:C49"/>
    <mergeCell ref="B4:C7"/>
    <mergeCell ref="B20:C20"/>
    <mergeCell ref="B34:C34"/>
    <mergeCell ref="B41:C41"/>
    <mergeCell ref="B46:C46"/>
  </mergeCells>
  <phoneticPr fontId="9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01</vt:lpstr>
      <vt:lpstr>02</vt:lpstr>
      <vt:lpstr>03</vt:lpstr>
      <vt:lpstr>04</vt:lpstr>
      <vt:lpstr>'01'!Print_Area</vt:lpstr>
      <vt:lpstr>'02'!Print_Area</vt:lpstr>
      <vt:lpstr>'03'!Print_Area</vt:lpstr>
      <vt:lpstr>'04'!Print_Area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2024-11-05T06:47:48Z</dcterms:created>
  <dcterms:modified xsi:type="dcterms:W3CDTF">2024-11-05T06:48:00Z</dcterms:modified>
</cp:coreProperties>
</file>