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E3A31EDB-B65F-415A-A1B9-15E300CACC84}" xr6:coauthVersionLast="36" xr6:coauthVersionMax="36" xr10:uidLastSave="{00000000-0000-0000-0000-000000000000}"/>
  <bookViews>
    <workbookView xWindow="7680" yWindow="-12" windowWidth="7728" windowHeight="8340" xr2:uid="{00000000-000D-0000-FFFF-FFFF00000000}"/>
  </bookViews>
  <sheets>
    <sheet name="01" sheetId="1" r:id="rId1"/>
    <sheet name="02" sheetId="2" r:id="rId2"/>
  </sheets>
  <definedNames>
    <definedName name="_xlnm.Print_Area" localSheetId="0">'01'!$B$2:$M$63,'01'!$O$2:$Z$63</definedName>
    <definedName name="_xlnm.Print_Area" localSheetId="1">'02'!$B$2:$M$63,'02'!$O$2:$Z$63</definedName>
  </definedNames>
  <calcPr calcId="191029"/>
</workbook>
</file>

<file path=xl/calcChain.xml><?xml version="1.0" encoding="utf-8"?>
<calcChain xmlns="http://schemas.openxmlformats.org/spreadsheetml/2006/main">
  <c r="R62" i="1" l="1"/>
  <c r="AE62" i="1" s="1"/>
  <c r="R61" i="1"/>
  <c r="R60" i="1"/>
  <c r="AE60" i="1" s="1"/>
  <c r="R59" i="1"/>
  <c r="R58" i="1"/>
  <c r="R57" i="1"/>
  <c r="AE57" i="1" s="1"/>
  <c r="R56" i="1"/>
  <c r="AE56" i="1" s="1"/>
  <c r="R55" i="1"/>
  <c r="AE55" i="1" s="1"/>
  <c r="R54" i="1"/>
  <c r="AE54" i="1" s="1"/>
  <c r="R53" i="1"/>
  <c r="AE53" i="1" s="1"/>
  <c r="R52" i="1"/>
  <c r="R51" i="1"/>
  <c r="R50" i="1"/>
  <c r="R49" i="1"/>
  <c r="R46" i="1"/>
  <c r="AE46" i="1" s="1"/>
  <c r="R45" i="1"/>
  <c r="AE45" i="1" s="1"/>
  <c r="R44" i="1"/>
  <c r="AE44" i="1" s="1"/>
  <c r="R43" i="1"/>
  <c r="AE43" i="1" s="1"/>
  <c r="R42" i="1"/>
  <c r="R41" i="1"/>
  <c r="AE41" i="1" s="1"/>
  <c r="R40" i="1"/>
  <c r="R39" i="1"/>
  <c r="AE39" i="1" s="1"/>
  <c r="R38" i="1"/>
  <c r="AE38" i="1" s="1"/>
  <c r="R36" i="1"/>
  <c r="AE36" i="1" s="1"/>
  <c r="R35" i="1"/>
  <c r="AE35" i="1" s="1"/>
  <c r="R33" i="1"/>
  <c r="AE33" i="1" s="1"/>
  <c r="R31" i="1"/>
  <c r="AE30" i="1" s="1"/>
  <c r="R30" i="1"/>
  <c r="R29" i="1"/>
  <c r="AE29" i="1" s="1"/>
  <c r="R27" i="1"/>
  <c r="AE27" i="1" s="1"/>
  <c r="R26" i="1"/>
  <c r="AE26" i="1" s="1"/>
  <c r="R25" i="1"/>
  <c r="AE25" i="1" s="1"/>
  <c r="R24" i="1"/>
  <c r="AE24" i="1" s="1"/>
  <c r="R23" i="1"/>
  <c r="AE23" i="1" s="1"/>
  <c r="R22" i="1"/>
  <c r="R20" i="1"/>
  <c r="AE20" i="1" s="1"/>
  <c r="R19" i="1"/>
  <c r="R18" i="1"/>
  <c r="R17" i="1"/>
  <c r="AE17" i="1" s="1"/>
  <c r="R16" i="1"/>
  <c r="AE16" i="1" s="1"/>
  <c r="R15" i="1"/>
  <c r="R13" i="1"/>
  <c r="AE13" i="1" s="1"/>
  <c r="R12" i="1"/>
  <c r="R11" i="1"/>
  <c r="R10" i="1"/>
  <c r="AE10" i="1" s="1"/>
  <c r="O62" i="1"/>
  <c r="AD62" i="1" s="1"/>
  <c r="O61" i="1"/>
  <c r="AD61" i="1" s="1"/>
  <c r="O60" i="1"/>
  <c r="AD60" i="1" s="1"/>
  <c r="O59" i="1"/>
  <c r="AD59" i="1" s="1"/>
  <c r="O58" i="1"/>
  <c r="O57" i="1"/>
  <c r="AD57" i="1" s="1"/>
  <c r="O56" i="1"/>
  <c r="O55" i="1"/>
  <c r="O54" i="1"/>
  <c r="AD54" i="1" s="1"/>
  <c r="O53" i="1"/>
  <c r="AD53" i="1" s="1"/>
  <c r="O52" i="1"/>
  <c r="AD52" i="1" s="1"/>
  <c r="O51" i="1"/>
  <c r="O50" i="1"/>
  <c r="AD50" i="1" s="1"/>
  <c r="O49" i="1"/>
  <c r="AD49" i="1" s="1"/>
  <c r="O46" i="1"/>
  <c r="O45" i="1"/>
  <c r="AD45" i="1" s="1"/>
  <c r="O44" i="1"/>
  <c r="AD44" i="1" s="1"/>
  <c r="O43" i="1"/>
  <c r="AD43" i="1" s="1"/>
  <c r="O42" i="1"/>
  <c r="AD42" i="1" s="1"/>
  <c r="O41" i="1"/>
  <c r="AD41" i="1" s="1"/>
  <c r="O40" i="1"/>
  <c r="AD40" i="1" s="1"/>
  <c r="O39" i="1"/>
  <c r="AD39" i="1" s="1"/>
  <c r="O38" i="1"/>
  <c r="AD38" i="1" s="1"/>
  <c r="O36" i="1"/>
  <c r="AD36" i="1" s="1"/>
  <c r="O35" i="1"/>
  <c r="AD35" i="1" s="1"/>
  <c r="O33" i="1"/>
  <c r="AD33" i="1" s="1"/>
  <c r="O31" i="1"/>
  <c r="AD30" i="1" s="1"/>
  <c r="O30" i="1"/>
  <c r="AD31" i="1" s="1"/>
  <c r="O29" i="1"/>
  <c r="O27" i="1"/>
  <c r="AD27" i="1" s="1"/>
  <c r="O26" i="1"/>
  <c r="O25" i="1"/>
  <c r="O24" i="1"/>
  <c r="O23" i="1"/>
  <c r="AD23" i="1" s="1"/>
  <c r="O22" i="1"/>
  <c r="AD22" i="1" s="1"/>
  <c r="O20" i="1"/>
  <c r="AD20" i="1" s="1"/>
  <c r="O19" i="1"/>
  <c r="AD19" i="1" s="1"/>
  <c r="O18" i="1"/>
  <c r="AD18" i="1" s="1"/>
  <c r="O17" i="1"/>
  <c r="O16" i="1"/>
  <c r="AD16" i="1" s="1"/>
  <c r="O15" i="1"/>
  <c r="AD15" i="1" s="1"/>
  <c r="O13" i="1"/>
  <c r="AD13" i="1" s="1"/>
  <c r="O12" i="1"/>
  <c r="AD12" i="1" s="1"/>
  <c r="O11" i="1"/>
  <c r="AD11" i="1" s="1"/>
  <c r="O10" i="1"/>
  <c r="AD10" i="1" s="1"/>
  <c r="K62" i="1"/>
  <c r="K61" i="1"/>
  <c r="K60" i="1"/>
  <c r="K59" i="1"/>
  <c r="K58" i="1"/>
  <c r="K57" i="1"/>
  <c r="AC57" i="1" s="1"/>
  <c r="K56" i="1"/>
  <c r="K55" i="1"/>
  <c r="K54" i="1"/>
  <c r="K53" i="1"/>
  <c r="K52" i="1"/>
  <c r="K51" i="1"/>
  <c r="AC51" i="1" s="1"/>
  <c r="K50" i="1"/>
  <c r="K49" i="1"/>
  <c r="AC49" i="1" s="1"/>
  <c r="K46" i="1"/>
  <c r="K45" i="1"/>
  <c r="K44" i="1"/>
  <c r="K43" i="1"/>
  <c r="AC43" i="1" s="1"/>
  <c r="K42" i="1"/>
  <c r="K41" i="1"/>
  <c r="K40" i="1"/>
  <c r="K39" i="1"/>
  <c r="AC39" i="1" s="1"/>
  <c r="K38" i="1"/>
  <c r="K36" i="1"/>
  <c r="K35" i="1"/>
  <c r="K33" i="1"/>
  <c r="K31" i="1"/>
  <c r="K30" i="1"/>
  <c r="K29" i="1"/>
  <c r="K27" i="1"/>
  <c r="K26" i="1"/>
  <c r="K25" i="1"/>
  <c r="K24" i="1"/>
  <c r="K23" i="1"/>
  <c r="K22" i="1"/>
  <c r="K20" i="1"/>
  <c r="AC20" i="1" s="1"/>
  <c r="K19" i="1"/>
  <c r="K18" i="1"/>
  <c r="K17" i="1"/>
  <c r="K16" i="1"/>
  <c r="K15" i="1"/>
  <c r="K13" i="1"/>
  <c r="K12" i="1"/>
  <c r="K11" i="1"/>
  <c r="K10" i="1"/>
  <c r="K62" i="2"/>
  <c r="AF62" i="1" s="1"/>
  <c r="K61" i="2"/>
  <c r="AF61" i="1" s="1"/>
  <c r="K60" i="2"/>
  <c r="AF60" i="1" s="1"/>
  <c r="K59" i="2"/>
  <c r="AF59" i="1" s="1"/>
  <c r="K58" i="2"/>
  <c r="K57" i="2"/>
  <c r="AF57" i="1" s="1"/>
  <c r="K56" i="2"/>
  <c r="AF56" i="1" s="1"/>
  <c r="K55" i="2"/>
  <c r="AF55" i="1" s="1"/>
  <c r="K54" i="2"/>
  <c r="AF54" i="1" s="1"/>
  <c r="K53" i="2"/>
  <c r="AF53" i="1" s="1"/>
  <c r="K52" i="2"/>
  <c r="AF52" i="1" s="1"/>
  <c r="K51" i="2"/>
  <c r="AF51" i="1" s="1"/>
  <c r="K50" i="2"/>
  <c r="AF50" i="1" s="1"/>
  <c r="K49" i="2"/>
  <c r="K46" i="2"/>
  <c r="AF46" i="1" s="1"/>
  <c r="K45" i="2"/>
  <c r="AF45" i="1" s="1"/>
  <c r="K44" i="2"/>
  <c r="AF44" i="1" s="1"/>
  <c r="K43" i="2"/>
  <c r="AF43" i="1" s="1"/>
  <c r="K42" i="2"/>
  <c r="AF42" i="1" s="1"/>
  <c r="K41" i="2"/>
  <c r="AF41" i="1" s="1"/>
  <c r="K40" i="2"/>
  <c r="K39" i="2"/>
  <c r="AF39" i="1" s="1"/>
  <c r="K38" i="2"/>
  <c r="K36" i="2"/>
  <c r="AF36" i="1" s="1"/>
  <c r="K35" i="2"/>
  <c r="AF35" i="1" s="1"/>
  <c r="K33" i="2"/>
  <c r="AF33" i="1" s="1"/>
  <c r="K31" i="2"/>
  <c r="AF30" i="1" s="1"/>
  <c r="K30" i="2"/>
  <c r="AF31" i="1" s="1"/>
  <c r="K29" i="2"/>
  <c r="AF29" i="1" s="1"/>
  <c r="K27" i="2"/>
  <c r="AF27" i="1" s="1"/>
  <c r="K26" i="2"/>
  <c r="K25" i="2"/>
  <c r="AF25" i="1" s="1"/>
  <c r="K24" i="2"/>
  <c r="K23" i="2"/>
  <c r="AF23" i="1" s="1"/>
  <c r="K22" i="2"/>
  <c r="K20" i="2"/>
  <c r="AF20" i="1" s="1"/>
  <c r="K19" i="2"/>
  <c r="AF19" i="1" s="1"/>
  <c r="K18" i="2"/>
  <c r="AF18" i="1" s="1"/>
  <c r="K17" i="2"/>
  <c r="AF17" i="1" s="1"/>
  <c r="K16" i="2"/>
  <c r="AF16" i="1" s="1"/>
  <c r="K15" i="2"/>
  <c r="AF15" i="1" s="1"/>
  <c r="K13" i="2"/>
  <c r="AF13" i="1" s="1"/>
  <c r="K12" i="2"/>
  <c r="AF12" i="1" s="1"/>
  <c r="K11" i="2"/>
  <c r="AF11" i="1" s="1"/>
  <c r="K10" i="2"/>
  <c r="T48" i="2"/>
  <c r="S48" i="2"/>
  <c r="S74" i="2" s="1"/>
  <c r="R48" i="2"/>
  <c r="R47" i="2" s="1"/>
  <c r="Q48" i="2"/>
  <c r="Q47" i="2" s="1"/>
  <c r="P48" i="2"/>
  <c r="P74" i="2" s="1"/>
  <c r="O48" i="2"/>
  <c r="O47" i="2" s="1"/>
  <c r="T47" i="2"/>
  <c r="T37" i="2"/>
  <c r="S37" i="2"/>
  <c r="R37" i="2"/>
  <c r="R73" i="2" s="1"/>
  <c r="Q37" i="2"/>
  <c r="Q73" i="2" s="1"/>
  <c r="P37" i="2"/>
  <c r="P73" i="2" s="1"/>
  <c r="O37" i="2"/>
  <c r="O73" i="2" s="1"/>
  <c r="T34" i="2"/>
  <c r="T32" i="2" s="1"/>
  <c r="S34" i="2"/>
  <c r="R34" i="2"/>
  <c r="Q34" i="2"/>
  <c r="P34" i="2"/>
  <c r="O34" i="2"/>
  <c r="Q32" i="2"/>
  <c r="T28" i="2"/>
  <c r="T70" i="2" s="1"/>
  <c r="S28" i="2"/>
  <c r="S70" i="2" s="1"/>
  <c r="R28" i="2"/>
  <c r="Q28" i="2"/>
  <c r="P28" i="2"/>
  <c r="O28" i="2"/>
  <c r="O70" i="2" s="1"/>
  <c r="T21" i="2"/>
  <c r="T69" i="2" s="1"/>
  <c r="S21" i="2"/>
  <c r="S69" i="2" s="1"/>
  <c r="R21" i="2"/>
  <c r="R69" i="2" s="1"/>
  <c r="Q21" i="2"/>
  <c r="P21" i="2"/>
  <c r="P69" i="2" s="1"/>
  <c r="O21" i="2"/>
  <c r="O69" i="2" s="1"/>
  <c r="T14" i="2"/>
  <c r="T68" i="2" s="1"/>
  <c r="S14" i="2"/>
  <c r="S68" i="2" s="1"/>
  <c r="R14" i="2"/>
  <c r="R68" i="2" s="1"/>
  <c r="Q14" i="2"/>
  <c r="Q68" i="2" s="1"/>
  <c r="P14" i="2"/>
  <c r="P68" i="2" s="1"/>
  <c r="O14" i="2"/>
  <c r="O68" i="2" s="1"/>
  <c r="T9" i="2"/>
  <c r="T8" i="2" s="1"/>
  <c r="T66" i="2" s="1"/>
  <c r="S9" i="2"/>
  <c r="R9" i="2"/>
  <c r="Q9" i="2"/>
  <c r="Q67" i="2" s="1"/>
  <c r="P9" i="2"/>
  <c r="P67" i="2" s="1"/>
  <c r="O9" i="2"/>
  <c r="O67" i="2" s="1"/>
  <c r="M48" i="2"/>
  <c r="M47" i="2" s="1"/>
  <c r="L48" i="2"/>
  <c r="L47" i="2" s="1"/>
  <c r="J48" i="2"/>
  <c r="J47" i="2" s="1"/>
  <c r="I48" i="2"/>
  <c r="I47" i="2" s="1"/>
  <c r="H48" i="2"/>
  <c r="H74" i="2" s="1"/>
  <c r="M37" i="2"/>
  <c r="L37" i="2"/>
  <c r="L73" i="2" s="1"/>
  <c r="J37" i="2"/>
  <c r="J73" i="2" s="1"/>
  <c r="I37" i="2"/>
  <c r="I73" i="2" s="1"/>
  <c r="H37" i="2"/>
  <c r="H73" i="2" s="1"/>
  <c r="M34" i="2"/>
  <c r="L34" i="2"/>
  <c r="L72" i="2" s="1"/>
  <c r="J34" i="2"/>
  <c r="J72" i="2" s="1"/>
  <c r="I34" i="2"/>
  <c r="H34" i="2"/>
  <c r="M28" i="2"/>
  <c r="L28" i="2"/>
  <c r="L70" i="2" s="1"/>
  <c r="J28" i="2"/>
  <c r="J70" i="2" s="1"/>
  <c r="I28" i="2"/>
  <c r="I70" i="2" s="1"/>
  <c r="H28" i="2"/>
  <c r="H70" i="2" s="1"/>
  <c r="M21" i="2"/>
  <c r="M69" i="2" s="1"/>
  <c r="L21" i="2"/>
  <c r="L69" i="2" s="1"/>
  <c r="J21" i="2"/>
  <c r="J69" i="2" s="1"/>
  <c r="I21" i="2"/>
  <c r="I69" i="2" s="1"/>
  <c r="H21" i="2"/>
  <c r="H69" i="2" s="1"/>
  <c r="M14" i="2"/>
  <c r="M68" i="2" s="1"/>
  <c r="L14" i="2"/>
  <c r="L68" i="2" s="1"/>
  <c r="J14" i="2"/>
  <c r="J68" i="2" s="1"/>
  <c r="I14" i="2"/>
  <c r="I68" i="2" s="1"/>
  <c r="H14" i="2"/>
  <c r="H68" i="2" s="1"/>
  <c r="M9" i="2"/>
  <c r="M8" i="2" s="1"/>
  <c r="L9" i="2"/>
  <c r="J9" i="2"/>
  <c r="J67" i="2" s="1"/>
  <c r="I9" i="2"/>
  <c r="H9" i="2"/>
  <c r="H67" i="2" s="1"/>
  <c r="T48" i="1"/>
  <c r="T47" i="1" s="1"/>
  <c r="S48" i="1"/>
  <c r="Q48" i="1"/>
  <c r="P48" i="1"/>
  <c r="P47" i="1" s="1"/>
  <c r="Q47" i="1"/>
  <c r="T37" i="1"/>
  <c r="S37" i="1"/>
  <c r="Q37" i="1"/>
  <c r="Q73" i="1" s="1"/>
  <c r="P37" i="1"/>
  <c r="P73" i="1" s="1"/>
  <c r="T34" i="1"/>
  <c r="S34" i="1"/>
  <c r="Q34" i="1"/>
  <c r="P34" i="1"/>
  <c r="P32" i="1" s="1"/>
  <c r="T28" i="1"/>
  <c r="S28" i="1"/>
  <c r="S70" i="1" s="1"/>
  <c r="Q28" i="1"/>
  <c r="P28" i="1"/>
  <c r="T21" i="1"/>
  <c r="T69" i="1" s="1"/>
  <c r="S21" i="1"/>
  <c r="Q21" i="1"/>
  <c r="Q69" i="1" s="1"/>
  <c r="P21" i="1"/>
  <c r="P69" i="1" s="1"/>
  <c r="T14" i="1"/>
  <c r="T68" i="1" s="1"/>
  <c r="S14" i="1"/>
  <c r="Q14" i="1"/>
  <c r="P14" i="1"/>
  <c r="P68" i="1" s="1"/>
  <c r="T9" i="1"/>
  <c r="S9" i="1"/>
  <c r="S67" i="1" s="1"/>
  <c r="Q9" i="1"/>
  <c r="P9" i="1"/>
  <c r="M48" i="1"/>
  <c r="M47" i="1" s="1"/>
  <c r="L48" i="1"/>
  <c r="L47" i="1" s="1"/>
  <c r="K47" i="1" s="1"/>
  <c r="AC47" i="1" s="1"/>
  <c r="J48" i="1"/>
  <c r="J47" i="1" s="1"/>
  <c r="I48" i="1"/>
  <c r="I74" i="1" s="1"/>
  <c r="M37" i="1"/>
  <c r="L37" i="1"/>
  <c r="L32" i="1" s="1"/>
  <c r="J37" i="1"/>
  <c r="J73" i="1" s="1"/>
  <c r="I37" i="1"/>
  <c r="M34" i="1"/>
  <c r="L34" i="1"/>
  <c r="J34" i="1"/>
  <c r="J72" i="1" s="1"/>
  <c r="I34" i="1"/>
  <c r="I72" i="1" s="1"/>
  <c r="M28" i="1"/>
  <c r="M70" i="1" s="1"/>
  <c r="L28" i="1"/>
  <c r="L70" i="1" s="1"/>
  <c r="J28" i="1"/>
  <c r="J70" i="1" s="1"/>
  <c r="I28" i="1"/>
  <c r="M21" i="1"/>
  <c r="L21" i="1"/>
  <c r="J21" i="1"/>
  <c r="J69" i="1" s="1"/>
  <c r="I21" i="1"/>
  <c r="M14" i="1"/>
  <c r="L14" i="1"/>
  <c r="K14" i="1" s="1"/>
  <c r="J14" i="1"/>
  <c r="I14" i="1"/>
  <c r="I68" i="1" s="1"/>
  <c r="M9" i="1"/>
  <c r="M67" i="1" s="1"/>
  <c r="L9" i="1"/>
  <c r="K9" i="1" s="1"/>
  <c r="AC9" i="1" s="1"/>
  <c r="J9" i="1"/>
  <c r="J67" i="1" s="1"/>
  <c r="I9" i="1"/>
  <c r="R72" i="2"/>
  <c r="R70" i="2"/>
  <c r="R67" i="2"/>
  <c r="AF10" i="1"/>
  <c r="AE11" i="1"/>
  <c r="AE15" i="1"/>
  <c r="AC16" i="1"/>
  <c r="AC17" i="1"/>
  <c r="AD17" i="1"/>
  <c r="AE18" i="1"/>
  <c r="AC19" i="1"/>
  <c r="AE19" i="1"/>
  <c r="AC22" i="1"/>
  <c r="AE22" i="1"/>
  <c r="AF22" i="1"/>
  <c r="AC23" i="1"/>
  <c r="AC25" i="1"/>
  <c r="AD25" i="1"/>
  <c r="AD26" i="1"/>
  <c r="AF26" i="1"/>
  <c r="AC30" i="1"/>
  <c r="AC31" i="1"/>
  <c r="AE31" i="1"/>
  <c r="AC38" i="1"/>
  <c r="AF38" i="1"/>
  <c r="AC42" i="1"/>
  <c r="AE42" i="1"/>
  <c r="AC45" i="1"/>
  <c r="AD46" i="1"/>
  <c r="AF49" i="1"/>
  <c r="AC50" i="1"/>
  <c r="AE50" i="1"/>
  <c r="AD51" i="1"/>
  <c r="AE51" i="1"/>
  <c r="AE52" i="1"/>
  <c r="AC54" i="1"/>
  <c r="AD55" i="1"/>
  <c r="AD56" i="1"/>
  <c r="AD58" i="1"/>
  <c r="AE58" i="1"/>
  <c r="AF58" i="1"/>
  <c r="AE59" i="1"/>
  <c r="AC60" i="1"/>
  <c r="AC61" i="1"/>
  <c r="AE61" i="1"/>
  <c r="S68" i="1"/>
  <c r="T70" i="1"/>
  <c r="S72" i="1"/>
  <c r="T72" i="1"/>
  <c r="Q74" i="1"/>
  <c r="L72" i="1"/>
  <c r="M72" i="1"/>
  <c r="L74" i="1"/>
  <c r="T74" i="2"/>
  <c r="J74" i="2"/>
  <c r="T73" i="2"/>
  <c r="S73" i="2"/>
  <c r="Q72" i="2"/>
  <c r="M72" i="2"/>
  <c r="I72" i="2"/>
  <c r="Q70" i="2"/>
  <c r="P70" i="2"/>
  <c r="M70" i="2"/>
  <c r="Q69" i="2"/>
  <c r="S67" i="2"/>
  <c r="R48" i="1" l="1"/>
  <c r="AE48" i="1" s="1"/>
  <c r="T32" i="1"/>
  <c r="K34" i="1"/>
  <c r="AC34" i="1" s="1"/>
  <c r="R28" i="1"/>
  <c r="AE28" i="1" s="1"/>
  <c r="K21" i="1"/>
  <c r="AC21" i="1" s="1"/>
  <c r="S47" i="2"/>
  <c r="O74" i="2"/>
  <c r="H32" i="2"/>
  <c r="H71" i="2" s="1"/>
  <c r="H72" i="2"/>
  <c r="M74" i="1"/>
  <c r="S8" i="1"/>
  <c r="R21" i="1"/>
  <c r="AE21" i="1" s="1"/>
  <c r="O47" i="1"/>
  <c r="P32" i="2"/>
  <c r="P71" i="2" s="1"/>
  <c r="S74" i="1"/>
  <c r="T8" i="1"/>
  <c r="T7" i="1" s="1"/>
  <c r="T65" i="1" s="1"/>
  <c r="P47" i="2"/>
  <c r="J74" i="1"/>
  <c r="L67" i="1"/>
  <c r="O28" i="1"/>
  <c r="AD28" i="1" s="1"/>
  <c r="R34" i="1"/>
  <c r="L32" i="2"/>
  <c r="L71" i="2" s="1"/>
  <c r="S8" i="2"/>
  <c r="S66" i="2" s="1"/>
  <c r="R9" i="1"/>
  <c r="AE9" i="1" s="1"/>
  <c r="K48" i="1"/>
  <c r="AC48" i="1" s="1"/>
  <c r="R14" i="1"/>
  <c r="AE14" i="1" s="1"/>
  <c r="H54" i="1"/>
  <c r="AB54" i="1" s="1"/>
  <c r="M8" i="1"/>
  <c r="P8" i="1"/>
  <c r="O8" i="1" s="1"/>
  <c r="O21" i="1"/>
  <c r="S32" i="1"/>
  <c r="S71" i="1" s="1"/>
  <c r="R37" i="1"/>
  <c r="R73" i="1" s="1"/>
  <c r="I8" i="2"/>
  <c r="I66" i="2" s="1"/>
  <c r="I8" i="1"/>
  <c r="I66" i="1" s="1"/>
  <c r="Q8" i="1"/>
  <c r="J8" i="2"/>
  <c r="J66" i="2" s="1"/>
  <c r="T67" i="2"/>
  <c r="R8" i="2"/>
  <c r="R66" i="2" s="1"/>
  <c r="M67" i="2"/>
  <c r="H46" i="1"/>
  <c r="AB46" i="1" s="1"/>
  <c r="P72" i="1"/>
  <c r="H35" i="1"/>
  <c r="AB35" i="1" s="1"/>
  <c r="S69" i="1"/>
  <c r="H45" i="1"/>
  <c r="AB45" i="1" s="1"/>
  <c r="O14" i="1"/>
  <c r="AD14" i="1" s="1"/>
  <c r="O48" i="1"/>
  <c r="I67" i="1"/>
  <c r="I47" i="1"/>
  <c r="H55" i="1"/>
  <c r="AB55" i="1" s="1"/>
  <c r="H59" i="1"/>
  <c r="AB59" i="1" s="1"/>
  <c r="H60" i="1"/>
  <c r="AB60" i="1" s="1"/>
  <c r="H61" i="1"/>
  <c r="AB61" i="1" s="1"/>
  <c r="H58" i="1"/>
  <c r="AB58" i="1" s="1"/>
  <c r="H62" i="1"/>
  <c r="AB62" i="1" s="1"/>
  <c r="H57" i="1"/>
  <c r="AB57" i="1" s="1"/>
  <c r="AC62" i="1"/>
  <c r="AC59" i="1"/>
  <c r="AC58" i="1"/>
  <c r="AC55" i="1"/>
  <c r="AC56" i="1"/>
  <c r="H56" i="1"/>
  <c r="AB56" i="1" s="1"/>
  <c r="AC53" i="1"/>
  <c r="H53" i="1"/>
  <c r="AB53" i="1" s="1"/>
  <c r="AC52" i="1"/>
  <c r="H52" i="1"/>
  <c r="AB52" i="1" s="1"/>
  <c r="AC46" i="1"/>
  <c r="K37" i="2"/>
  <c r="K73" i="2" s="1"/>
  <c r="R32" i="2"/>
  <c r="R71" i="2" s="1"/>
  <c r="S32" i="2"/>
  <c r="M73" i="2"/>
  <c r="M32" i="2"/>
  <c r="M71" i="2" s="1"/>
  <c r="I32" i="2"/>
  <c r="I71" i="2" s="1"/>
  <c r="S73" i="1"/>
  <c r="H38" i="1"/>
  <c r="AB38" i="1" s="1"/>
  <c r="H42" i="1"/>
  <c r="AB42" i="1" s="1"/>
  <c r="H39" i="1"/>
  <c r="AB39" i="1" s="1"/>
  <c r="H43" i="1"/>
  <c r="AB43" i="1" s="1"/>
  <c r="O37" i="1"/>
  <c r="H40" i="1"/>
  <c r="AB40" i="1" s="1"/>
  <c r="AC44" i="1"/>
  <c r="H44" i="1"/>
  <c r="AB44" i="1" s="1"/>
  <c r="K37" i="1"/>
  <c r="AC37" i="1" s="1"/>
  <c r="L73" i="1"/>
  <c r="L71" i="1"/>
  <c r="AC41" i="1"/>
  <c r="H41" i="1"/>
  <c r="AB41" i="1" s="1"/>
  <c r="AC33" i="1"/>
  <c r="H33" i="1"/>
  <c r="AB33" i="1" s="1"/>
  <c r="K28" i="2"/>
  <c r="K70" i="2" s="1"/>
  <c r="H30" i="1"/>
  <c r="AB31" i="1" s="1"/>
  <c r="P70" i="1"/>
  <c r="O70" i="1"/>
  <c r="H31" i="1"/>
  <c r="AB30" i="1" s="1"/>
  <c r="K28" i="1"/>
  <c r="AC28" i="1" s="1"/>
  <c r="AC29" i="1"/>
  <c r="H29" i="1"/>
  <c r="AB29" i="1" s="1"/>
  <c r="I70" i="1"/>
  <c r="K21" i="2"/>
  <c r="H22" i="1"/>
  <c r="AB22" i="1" s="1"/>
  <c r="H26" i="1"/>
  <c r="AB26" i="1" s="1"/>
  <c r="H23" i="1"/>
  <c r="AB23" i="1" s="1"/>
  <c r="H27" i="1"/>
  <c r="AB27" i="1" s="1"/>
  <c r="O69" i="1"/>
  <c r="AD24" i="1"/>
  <c r="AC27" i="1"/>
  <c r="AC26" i="1"/>
  <c r="K69" i="1"/>
  <c r="H24" i="1"/>
  <c r="AB24" i="1" s="1"/>
  <c r="L69" i="1"/>
  <c r="H19" i="1"/>
  <c r="AB19" i="1" s="1"/>
  <c r="H20" i="1"/>
  <c r="AB20" i="1" s="1"/>
  <c r="H51" i="1"/>
  <c r="AB51" i="1" s="1"/>
  <c r="K48" i="2"/>
  <c r="K74" i="2" s="1"/>
  <c r="H50" i="1"/>
  <c r="AB50" i="1" s="1"/>
  <c r="AE49" i="1"/>
  <c r="H49" i="1"/>
  <c r="K34" i="2"/>
  <c r="K72" i="2" s="1"/>
  <c r="Q71" i="2"/>
  <c r="T71" i="1"/>
  <c r="O34" i="1"/>
  <c r="O72" i="1" s="1"/>
  <c r="M32" i="1"/>
  <c r="K32" i="1" s="1"/>
  <c r="AC35" i="1"/>
  <c r="AC36" i="1"/>
  <c r="H36" i="1"/>
  <c r="AB36" i="1" s="1"/>
  <c r="H25" i="1"/>
  <c r="AB25" i="1" s="1"/>
  <c r="K14" i="2"/>
  <c r="O8" i="2"/>
  <c r="O66" i="2" s="1"/>
  <c r="P8" i="2"/>
  <c r="P66" i="2" s="1"/>
  <c r="H15" i="1"/>
  <c r="AB15" i="1" s="1"/>
  <c r="H16" i="1"/>
  <c r="AB16" i="1" s="1"/>
  <c r="H17" i="1"/>
  <c r="AB17" i="1" s="1"/>
  <c r="H18" i="1"/>
  <c r="AB18" i="1" s="1"/>
  <c r="M68" i="1"/>
  <c r="L8" i="1"/>
  <c r="L66" i="1" s="1"/>
  <c r="AC15" i="1"/>
  <c r="M66" i="1"/>
  <c r="K68" i="1"/>
  <c r="AC14" i="1"/>
  <c r="L68" i="1"/>
  <c r="AC18" i="1"/>
  <c r="K9" i="2"/>
  <c r="K67" i="2" s="1"/>
  <c r="H10" i="1"/>
  <c r="AB10" i="1" s="1"/>
  <c r="I67" i="2"/>
  <c r="Q67" i="1"/>
  <c r="H11" i="1"/>
  <c r="AB11" i="1" s="1"/>
  <c r="O9" i="1"/>
  <c r="O67" i="1" s="1"/>
  <c r="AC10" i="1"/>
  <c r="AC11" i="1"/>
  <c r="K67" i="1"/>
  <c r="H12" i="1"/>
  <c r="AB12" i="1" s="1"/>
  <c r="AC13" i="1"/>
  <c r="H13" i="1"/>
  <c r="AB13" i="1" s="1"/>
  <c r="I32" i="1"/>
  <c r="I71" i="1" s="1"/>
  <c r="J8" i="1"/>
  <c r="R72" i="1"/>
  <c r="R70" i="1"/>
  <c r="AE40" i="1"/>
  <c r="AE37" i="1"/>
  <c r="AE12" i="1"/>
  <c r="AD29" i="1"/>
  <c r="AD21" i="1"/>
  <c r="K70" i="1"/>
  <c r="AC12" i="1"/>
  <c r="K72" i="1"/>
  <c r="AC24" i="1"/>
  <c r="AC40" i="1"/>
  <c r="AF40" i="1"/>
  <c r="AF24" i="1"/>
  <c r="T7" i="2"/>
  <c r="T65" i="2" s="1"/>
  <c r="T71" i="2"/>
  <c r="S72" i="2"/>
  <c r="T72" i="2"/>
  <c r="Q74" i="2"/>
  <c r="Q8" i="2"/>
  <c r="Q66" i="2" s="1"/>
  <c r="O32" i="2"/>
  <c r="P72" i="2"/>
  <c r="O72" i="2"/>
  <c r="R74" i="2"/>
  <c r="L74" i="2"/>
  <c r="M66" i="2"/>
  <c r="I74" i="2"/>
  <c r="M74" i="2"/>
  <c r="AF37" i="1"/>
  <c r="H8" i="2"/>
  <c r="H66" i="2" s="1"/>
  <c r="L8" i="2"/>
  <c r="L66" i="2" s="1"/>
  <c r="J32" i="2"/>
  <c r="H47" i="2"/>
  <c r="L67" i="2"/>
  <c r="AD47" i="1"/>
  <c r="S66" i="1"/>
  <c r="P74" i="1"/>
  <c r="Q72" i="1"/>
  <c r="Q70" i="1"/>
  <c r="Q68" i="1"/>
  <c r="Q66" i="1"/>
  <c r="AE34" i="1"/>
  <c r="Q32" i="1"/>
  <c r="Q7" i="1" s="1"/>
  <c r="S47" i="1"/>
  <c r="P67" i="1"/>
  <c r="P71" i="1"/>
  <c r="T74" i="1"/>
  <c r="T73" i="1"/>
  <c r="T67" i="1"/>
  <c r="M73" i="1"/>
  <c r="I73" i="1"/>
  <c r="M69" i="1"/>
  <c r="I69" i="1"/>
  <c r="J68" i="1"/>
  <c r="J32" i="1"/>
  <c r="AF28" i="1" l="1"/>
  <c r="K47" i="2"/>
  <c r="AF47" i="1" s="1"/>
  <c r="R74" i="1"/>
  <c r="R69" i="1"/>
  <c r="R68" i="1"/>
  <c r="T66" i="1"/>
  <c r="H9" i="1"/>
  <c r="AB9" i="1" s="1"/>
  <c r="AD9" i="1"/>
  <c r="L7" i="1"/>
  <c r="L65" i="1" s="1"/>
  <c r="O68" i="1"/>
  <c r="P7" i="1"/>
  <c r="P65" i="1" s="1"/>
  <c r="H14" i="1"/>
  <c r="AB14" i="1" s="1"/>
  <c r="P66" i="1"/>
  <c r="M7" i="1"/>
  <c r="M65" i="1" s="1"/>
  <c r="H21" i="1"/>
  <c r="AB21" i="1" s="1"/>
  <c r="K68" i="2"/>
  <c r="J7" i="2"/>
  <c r="J65" i="2" s="1"/>
  <c r="R67" i="1"/>
  <c r="M71" i="1"/>
  <c r="R8" i="1"/>
  <c r="S7" i="2"/>
  <c r="S65" i="2" s="1"/>
  <c r="AF48" i="1"/>
  <c r="R32" i="1"/>
  <c r="AE32" i="1" s="1"/>
  <c r="P7" i="2"/>
  <c r="P65" i="2" s="1"/>
  <c r="K74" i="1"/>
  <c r="S7" i="1"/>
  <c r="S65" i="1" s="1"/>
  <c r="AF9" i="1"/>
  <c r="K69" i="2"/>
  <c r="H37" i="1"/>
  <c r="AB37" i="1" s="1"/>
  <c r="R7" i="2"/>
  <c r="R65" i="2" s="1"/>
  <c r="AF14" i="1"/>
  <c r="AF21" i="1"/>
  <c r="H34" i="1"/>
  <c r="AB34" i="1" s="1"/>
  <c r="I7" i="2"/>
  <c r="I65" i="2" s="1"/>
  <c r="AD37" i="1"/>
  <c r="AD34" i="1"/>
  <c r="O73" i="1"/>
  <c r="AD48" i="1"/>
  <c r="O74" i="1"/>
  <c r="S71" i="2"/>
  <c r="M7" i="2"/>
  <c r="M65" i="2" s="1"/>
  <c r="K73" i="1"/>
  <c r="I7" i="1"/>
  <c r="I65" i="1" s="1"/>
  <c r="H28" i="1"/>
  <c r="K8" i="1"/>
  <c r="K66" i="1" s="1"/>
  <c r="H48" i="1"/>
  <c r="AB48" i="1" s="1"/>
  <c r="AB49" i="1"/>
  <c r="R47" i="1"/>
  <c r="O7" i="2"/>
  <c r="O65" i="2" s="1"/>
  <c r="K32" i="2"/>
  <c r="AF34" i="1"/>
  <c r="O32" i="1"/>
  <c r="O71" i="1" s="1"/>
  <c r="K71" i="1"/>
  <c r="AC32" i="1"/>
  <c r="K8" i="2"/>
  <c r="K66" i="2" s="1"/>
  <c r="J7" i="1"/>
  <c r="J65" i="1" s="1"/>
  <c r="J66" i="1"/>
  <c r="O71" i="2"/>
  <c r="Q7" i="2"/>
  <c r="Q65" i="2" s="1"/>
  <c r="H7" i="2"/>
  <c r="H65" i="2" s="1"/>
  <c r="J71" i="2"/>
  <c r="L7" i="2"/>
  <c r="O66" i="1"/>
  <c r="AD8" i="1"/>
  <c r="Q65" i="1"/>
  <c r="Q71" i="1"/>
  <c r="J71" i="1"/>
  <c r="H67" i="1" l="1"/>
  <c r="O7" i="1"/>
  <c r="O65" i="1" s="1"/>
  <c r="AD32" i="1"/>
  <c r="H68" i="1"/>
  <c r="H69" i="1"/>
  <c r="AF8" i="1"/>
  <c r="AC8" i="1"/>
  <c r="H72" i="1"/>
  <c r="R66" i="1"/>
  <c r="AE8" i="1"/>
  <c r="H32" i="1"/>
  <c r="AB32" i="1" s="1"/>
  <c r="R71" i="1"/>
  <c r="H73" i="1"/>
  <c r="H74" i="1"/>
  <c r="H70" i="1"/>
  <c r="AB28" i="1"/>
  <c r="K7" i="1"/>
  <c r="K65" i="1" s="1"/>
  <c r="H8" i="1"/>
  <c r="H66" i="1" s="1"/>
  <c r="H47" i="1"/>
  <c r="AB47" i="1" s="1"/>
  <c r="R7" i="1"/>
  <c r="AE7" i="1" s="1"/>
  <c r="AE47" i="1"/>
  <c r="AF32" i="1"/>
  <c r="K71" i="2"/>
  <c r="K7" i="2"/>
  <c r="K65" i="2" s="1"/>
  <c r="L65" i="2"/>
  <c r="AD7" i="1" l="1"/>
  <c r="H71" i="1"/>
  <c r="AB8" i="1"/>
  <c r="AC7" i="1"/>
  <c r="R65" i="1"/>
  <c r="H7" i="1"/>
  <c r="H65" i="1" s="1"/>
  <c r="AF7" i="1"/>
  <c r="AB7" i="1" l="1"/>
</calcChain>
</file>

<file path=xl/sharedStrings.xml><?xml version="1.0" encoding="utf-8"?>
<sst xmlns="http://schemas.openxmlformats.org/spreadsheetml/2006/main" count="340" uniqueCount="132">
  <si>
    <t>110番通報</t>
  </si>
  <si>
    <t>計</t>
    <phoneticPr fontId="1"/>
  </si>
  <si>
    <t>その他</t>
    <rPh sb="2" eb="3">
      <t>タ</t>
    </rPh>
    <phoneticPr fontId="1"/>
  </si>
  <si>
    <t>現  認</t>
    <phoneticPr fontId="1"/>
  </si>
  <si>
    <t>凶器準備集合</t>
    <rPh sb="4" eb="6">
      <t>シュウゴウ</t>
    </rPh>
    <phoneticPr fontId="1"/>
  </si>
  <si>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</si>
  <si>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</si>
  <si>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</si>
  <si>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</si>
  <si>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</si>
  <si>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</si>
  <si>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通貨偽造</t>
  </si>
  <si>
    <t>文書偽造</t>
  </si>
  <si>
    <t>有価証券偽造</t>
  </si>
  <si>
    <t>賄賂</t>
    <rPh sb="0" eb="2">
      <t>ワイロ</t>
    </rPh>
    <phoneticPr fontId="1"/>
  </si>
  <si>
    <t>強制わいせつ</t>
    <rPh sb="0" eb="2">
      <t>キョウセイ</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</si>
  <si>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</si>
  <si>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</si>
  <si>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</si>
  <si>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</si>
  <si>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傷害致死</t>
  </si>
  <si>
    <t>傷害</t>
    <phoneticPr fontId="1"/>
  </si>
  <si>
    <t>うち)</t>
    <phoneticPr fontId="1"/>
  </si>
  <si>
    <t>脅迫</t>
    <phoneticPr fontId="1"/>
  </si>
  <si>
    <t>恐喝</t>
    <phoneticPr fontId="1"/>
  </si>
  <si>
    <t>窃盗犯</t>
    <phoneticPr fontId="1"/>
  </si>
  <si>
    <t>侵入盗</t>
    <phoneticPr fontId="1"/>
  </si>
  <si>
    <t>うち)</t>
    <phoneticPr fontId="1"/>
  </si>
  <si>
    <t>あっせん利得処罰法</t>
    <rPh sb="4" eb="6">
      <t>リトク</t>
    </rPh>
    <rPh sb="6" eb="8">
      <t>ショバツ</t>
    </rPh>
    <rPh sb="8" eb="9">
      <t>ホウ</t>
    </rPh>
    <phoneticPr fontId="1"/>
  </si>
  <si>
    <t>賭博開張等</t>
    <rPh sb="4" eb="5">
      <t>トウ</t>
    </rPh>
    <phoneticPr fontId="1"/>
  </si>
  <si>
    <t>その他の刑法犯</t>
    <phoneticPr fontId="1"/>
  </si>
  <si>
    <t>占有離脱物横領</t>
    <phoneticPr fontId="1"/>
  </si>
  <si>
    <t>公務執行妨害</t>
    <phoneticPr fontId="1"/>
  </si>
  <si>
    <t>うち)</t>
    <phoneticPr fontId="1"/>
  </si>
  <si>
    <t>被害者・被害関係者の届出</t>
    <phoneticPr fontId="1"/>
  </si>
  <si>
    <t>第三者からの届出</t>
    <phoneticPr fontId="1"/>
  </si>
  <si>
    <t>凶悪犯</t>
    <phoneticPr fontId="1"/>
  </si>
  <si>
    <t>嬰児殺</t>
    <phoneticPr fontId="1"/>
  </si>
  <si>
    <t>強盗</t>
    <phoneticPr fontId="1"/>
  </si>
  <si>
    <t>放火</t>
    <phoneticPr fontId="1"/>
  </si>
  <si>
    <t>粗暴犯</t>
    <phoneticPr fontId="1"/>
  </si>
  <si>
    <t>暴行</t>
    <phoneticPr fontId="1"/>
  </si>
  <si>
    <t>乗り物盗</t>
    <phoneticPr fontId="1"/>
  </si>
  <si>
    <t>知能犯</t>
    <phoneticPr fontId="1"/>
  </si>
  <si>
    <t>詐欺</t>
    <phoneticPr fontId="1"/>
  </si>
  <si>
    <t>横領</t>
    <phoneticPr fontId="1"/>
  </si>
  <si>
    <t>偽造</t>
    <phoneticPr fontId="1"/>
  </si>
  <si>
    <t>印章偽造</t>
    <phoneticPr fontId="1"/>
  </si>
  <si>
    <t>汚職</t>
    <phoneticPr fontId="1"/>
  </si>
  <si>
    <t>背任</t>
    <phoneticPr fontId="1"/>
  </si>
  <si>
    <t>うち)</t>
    <phoneticPr fontId="1"/>
  </si>
  <si>
    <t>うち)</t>
    <phoneticPr fontId="1"/>
  </si>
  <si>
    <t>その他</t>
    <phoneticPr fontId="1"/>
  </si>
  <si>
    <r>
      <t>刑法犯総数</t>
    </r>
    <r>
      <rPr>
        <sz val="9"/>
        <rFont val="ＭＳ ゴシック"/>
        <family val="3"/>
        <charset val="128"/>
      </rPr>
      <t>(交通業過を除く)</t>
    </r>
    <rPh sb="6" eb="9">
      <t>コウツウギョウ</t>
    </rPh>
    <rPh sb="9" eb="10">
      <t>カ</t>
    </rPh>
    <rPh sb="11" eb="12">
      <t>ノゾ</t>
    </rPh>
    <phoneticPr fontId="1"/>
  </si>
  <si>
    <t>殺人</t>
    <phoneticPr fontId="1"/>
  </si>
  <si>
    <t>殺人</t>
    <phoneticPr fontId="1"/>
  </si>
  <si>
    <t>傷害</t>
    <phoneticPr fontId="1"/>
  </si>
  <si>
    <t>乗り物盗</t>
    <phoneticPr fontId="1"/>
  </si>
  <si>
    <t>非侵入盗</t>
    <phoneticPr fontId="1"/>
  </si>
  <si>
    <t>業務上横領</t>
    <phoneticPr fontId="1"/>
  </si>
  <si>
    <t>うち)</t>
    <phoneticPr fontId="1"/>
  </si>
  <si>
    <t>風俗犯</t>
    <phoneticPr fontId="1"/>
  </si>
  <si>
    <t>賭博</t>
    <phoneticPr fontId="1"/>
  </si>
  <si>
    <t>普通賭博</t>
    <phoneticPr fontId="1"/>
  </si>
  <si>
    <t>常習賭博</t>
    <phoneticPr fontId="1"/>
  </si>
  <si>
    <t>わいせつ</t>
    <phoneticPr fontId="1"/>
  </si>
  <si>
    <t>うち)</t>
    <phoneticPr fontId="1"/>
  </si>
  <si>
    <t>逮捕監禁</t>
    <phoneticPr fontId="1"/>
  </si>
  <si>
    <t xml:space="preserve">              　認知の端緒
  罪  種</t>
    <phoneticPr fontId="1"/>
  </si>
  <si>
    <t>うち)</t>
    <phoneticPr fontId="1"/>
  </si>
  <si>
    <t>脅迫</t>
    <phoneticPr fontId="1"/>
  </si>
  <si>
    <t>恐喝</t>
    <phoneticPr fontId="1"/>
  </si>
  <si>
    <t>窃盗犯</t>
    <phoneticPr fontId="1"/>
  </si>
  <si>
    <t>侵入盗</t>
    <phoneticPr fontId="1"/>
  </si>
  <si>
    <t>計</t>
    <phoneticPr fontId="1"/>
  </si>
  <si>
    <t>犯跡発見 注3)</t>
    <phoneticPr fontId="1"/>
  </si>
  <si>
    <t>職務質問</t>
    <phoneticPr fontId="1"/>
  </si>
  <si>
    <t>乗り物盗</t>
    <phoneticPr fontId="1"/>
  </si>
  <si>
    <t>非侵入盗</t>
    <phoneticPr fontId="1"/>
  </si>
  <si>
    <t>業務上横領</t>
    <phoneticPr fontId="1"/>
  </si>
  <si>
    <t>普通賭博</t>
    <phoneticPr fontId="1"/>
  </si>
  <si>
    <t>普通賭博</t>
    <phoneticPr fontId="1"/>
  </si>
  <si>
    <t>常習賭博</t>
    <phoneticPr fontId="1"/>
  </si>
  <si>
    <t>わいせつ</t>
    <phoneticPr fontId="1"/>
  </si>
  <si>
    <t>うち)</t>
    <phoneticPr fontId="1"/>
  </si>
  <si>
    <t>逮捕監禁</t>
    <phoneticPr fontId="1"/>
  </si>
  <si>
    <t>うち)</t>
    <phoneticPr fontId="1"/>
  </si>
  <si>
    <t>逮捕監禁</t>
    <phoneticPr fontId="1"/>
  </si>
  <si>
    <t>総数</t>
    <phoneticPr fontId="1"/>
  </si>
  <si>
    <t>告発</t>
    <phoneticPr fontId="1"/>
  </si>
  <si>
    <t>告訴</t>
    <phoneticPr fontId="1"/>
  </si>
  <si>
    <t xml:space="preserve">            　　認知の端緒
  罪  種</t>
    <phoneticPr fontId="1"/>
  </si>
  <si>
    <r>
      <t xml:space="preserve">認知の端緒
 </t>
    </r>
    <r>
      <rPr>
        <sz val="10"/>
        <rFont val="ＭＳ 明朝"/>
        <family val="1"/>
        <charset val="128"/>
      </rPr>
      <t xml:space="preserve">                  </t>
    </r>
    <r>
      <rPr>
        <sz val="10"/>
        <rFont val="ＭＳ 明朝"/>
        <family val="1"/>
        <charset val="128"/>
      </rPr>
      <t>罪  種</t>
    </r>
    <phoneticPr fontId="1"/>
  </si>
  <si>
    <r>
      <t xml:space="preserve">認知の端緒
 </t>
    </r>
    <r>
      <rPr>
        <sz val="10"/>
        <rFont val="ＭＳ 明朝"/>
        <family val="1"/>
        <charset val="128"/>
      </rPr>
      <t xml:space="preserve">                  </t>
    </r>
    <r>
      <rPr>
        <sz val="10"/>
        <rFont val="ＭＳ 明朝"/>
        <family val="1"/>
        <charset val="128"/>
      </rPr>
      <t>罪  種</t>
    </r>
    <rPh sb="0" eb="2">
      <t>ニンチ</t>
    </rPh>
    <phoneticPr fontId="1"/>
  </si>
  <si>
    <t>自首</t>
    <phoneticPr fontId="1"/>
  </si>
  <si>
    <t>その他</t>
    <phoneticPr fontId="1"/>
  </si>
  <si>
    <t>取調べ</t>
    <phoneticPr fontId="1"/>
  </si>
  <si>
    <t>聞込み</t>
    <phoneticPr fontId="1"/>
  </si>
  <si>
    <t>警察活動</t>
    <rPh sb="0" eb="2">
      <t>ケイサツ</t>
    </rPh>
    <rPh sb="2" eb="4">
      <t>カツドウ</t>
    </rPh>
    <phoneticPr fontId="1"/>
  </si>
  <si>
    <t>他機関からの引継ぎ</t>
    <rPh sb="6" eb="8">
      <t>ヒキツギ</t>
    </rPh>
    <phoneticPr fontId="1"/>
  </si>
  <si>
    <t>常人逮捕
同行</t>
    <rPh sb="5" eb="7">
      <t>ドウコウ</t>
    </rPh>
    <phoneticPr fontId="1"/>
  </si>
  <si>
    <r>
      <t>２</t>
    </r>
    <r>
      <rPr>
        <sz val="10"/>
        <rFont val="ＭＳ 明朝"/>
        <family val="1"/>
        <charset val="128"/>
      </rPr>
      <t xml:space="preserve"> 「119番転送」とは、救急車の出動要請を受けた消防機関からの通報をいう。</t>
    </r>
    <rPh sb="6" eb="7">
      <t>バン</t>
    </rPh>
    <rPh sb="7" eb="9">
      <t>テンソウ</t>
    </rPh>
    <rPh sb="13" eb="16">
      <t>キュウキュウシャ</t>
    </rPh>
    <rPh sb="17" eb="19">
      <t>シュツドウ</t>
    </rPh>
    <rPh sb="19" eb="21">
      <t>ヨウセイ</t>
    </rPh>
    <rPh sb="22" eb="23">
      <t>ウ</t>
    </rPh>
    <rPh sb="25" eb="27">
      <t>ショウボウ</t>
    </rPh>
    <rPh sb="27" eb="29">
      <t>キカン</t>
    </rPh>
    <rPh sb="32" eb="34">
      <t>ツウホウ</t>
    </rPh>
    <phoneticPr fontId="1"/>
  </si>
  <si>
    <r>
      <t>　３</t>
    </r>
    <r>
      <rPr>
        <sz val="10"/>
        <rFont val="ＭＳ 明朝"/>
        <family val="1"/>
        <charset val="128"/>
      </rPr>
      <t xml:space="preserve"> </t>
    </r>
    <r>
      <rPr>
        <sz val="10"/>
        <rFont val="ＭＳ 明朝"/>
        <family val="1"/>
        <charset val="128"/>
      </rPr>
      <t>「犯跡発見」とは、警らその他の警察活動中における、殺害死体又は受傷被害者の発見、
　　侵入窃盗又は器物損壊の犯跡の発見等をいう。</t>
    </r>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</si>
  <si>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</si>
  <si>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</si>
  <si>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</si>
  <si>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</si>
  <si>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知能犯</t>
    <rPh sb="0" eb="3">
      <t>チノウハン</t>
    </rPh>
    <phoneticPr fontId="1"/>
  </si>
  <si>
    <t>窃盗犯</t>
    <rPh sb="0" eb="2">
      <t>セットウ</t>
    </rPh>
    <rPh sb="2" eb="3">
      <t>ハン</t>
    </rPh>
    <phoneticPr fontId="1"/>
  </si>
  <si>
    <t>横領</t>
    <rPh sb="0" eb="2">
      <t>オウリョウ</t>
    </rPh>
    <phoneticPr fontId="1"/>
  </si>
  <si>
    <t>偽造</t>
    <rPh sb="0" eb="2">
      <t>ギゾウ</t>
    </rPh>
    <phoneticPr fontId="1"/>
  </si>
  <si>
    <t>賭博</t>
    <rPh sb="0" eb="2">
      <t>トバク</t>
    </rPh>
    <phoneticPr fontId="1"/>
  </si>
  <si>
    <t>確認用</t>
    <rPh sb="0" eb="2">
      <t>カクニン</t>
    </rPh>
    <rPh sb="2" eb="3">
      <t>ヨウ</t>
    </rPh>
    <phoneticPr fontId="1"/>
  </si>
  <si>
    <t>計</t>
    <rPh sb="0" eb="1">
      <t>ケイ</t>
    </rPh>
    <phoneticPr fontId="1"/>
  </si>
  <si>
    <t>被害者</t>
    <rPh sb="0" eb="3">
      <t>ヒガイシャ</t>
    </rPh>
    <phoneticPr fontId="1"/>
  </si>
  <si>
    <t>警備</t>
    <rPh sb="0" eb="2">
      <t>ケイビ</t>
    </rPh>
    <phoneticPr fontId="1"/>
  </si>
  <si>
    <t>第三者</t>
    <rPh sb="0" eb="3">
      <t>ダイサンシャ</t>
    </rPh>
    <phoneticPr fontId="1"/>
  </si>
  <si>
    <t>略取誘拐・人身売買</t>
    <rPh sb="5" eb="7">
      <t>ジンシン</t>
    </rPh>
    <rPh sb="7" eb="9">
      <t>バイバイ</t>
    </rPh>
    <phoneticPr fontId="1"/>
  </si>
  <si>
    <t>支払用カード偽造</t>
    <rPh sb="0" eb="2">
      <t>シハラ</t>
    </rPh>
    <rPh sb="2" eb="3">
      <t>ヨウ</t>
    </rPh>
    <rPh sb="6" eb="8">
      <t>ギゾウ</t>
    </rPh>
    <phoneticPr fontId="1"/>
  </si>
  <si>
    <t>７　罪種別　認知</t>
    <phoneticPr fontId="1"/>
  </si>
  <si>
    <t>の端緒別　認知件数</t>
    <phoneticPr fontId="1"/>
  </si>
  <si>
    <t>警備会社からの届出 注1）</t>
    <phoneticPr fontId="1"/>
  </si>
  <si>
    <r>
      <t>119番転送
注2</t>
    </r>
    <r>
      <rPr>
        <sz val="10"/>
        <rFont val="ＭＳ 明朝"/>
        <family val="1"/>
        <charset val="128"/>
      </rPr>
      <t>)</t>
    </r>
    <rPh sb="7" eb="8">
      <t>チュウ</t>
    </rPh>
    <phoneticPr fontId="1"/>
  </si>
  <si>
    <t>の端緒別　認知件数（つづき）</t>
    <phoneticPr fontId="1"/>
  </si>
  <si>
    <t>サイバーパトロール</t>
    <phoneticPr fontId="1"/>
  </si>
  <si>
    <t>認知端緒182</t>
    <rPh sb="0" eb="2">
      <t>ニンチ</t>
    </rPh>
    <rPh sb="2" eb="4">
      <t>タンチョ</t>
    </rPh>
    <phoneticPr fontId="1"/>
  </si>
  <si>
    <t>認知端緒183</t>
    <rPh sb="0" eb="2">
      <t>ニンチ</t>
    </rPh>
    <rPh sb="2" eb="4">
      <t>タンチョ</t>
    </rPh>
    <phoneticPr fontId="1"/>
  </si>
  <si>
    <t>認知端緒184</t>
    <rPh sb="0" eb="2">
      <t>ニンチ</t>
    </rPh>
    <rPh sb="2" eb="4">
      <t>タンチョ</t>
    </rPh>
    <phoneticPr fontId="1"/>
  </si>
  <si>
    <t>認知端緒185</t>
    <rPh sb="0" eb="2">
      <t>ニンチ</t>
    </rPh>
    <rPh sb="2" eb="4">
      <t>タンチョ</t>
    </rPh>
    <phoneticPr fontId="1"/>
  </si>
  <si>
    <t>強盗・強制性交等</t>
    <rPh sb="0" eb="2">
      <t>ゴウトウ</t>
    </rPh>
    <rPh sb="3" eb="5">
      <t>キョウセイ</t>
    </rPh>
    <rPh sb="5" eb="7">
      <t>セイコウ</t>
    </rPh>
    <rPh sb="7" eb="8">
      <t>ナド</t>
    </rPh>
    <phoneticPr fontId="1"/>
  </si>
  <si>
    <t>強制性交等</t>
    <rPh sb="0" eb="2">
      <t>キョウセイ</t>
    </rPh>
    <rPh sb="2" eb="4">
      <t>セイコウ</t>
    </rPh>
    <rPh sb="4" eb="5">
      <t>ナド</t>
    </rPh>
    <phoneticPr fontId="1"/>
  </si>
  <si>
    <t>注１ 「警備会社からの届出」とは、警備業法第２条第３項又は第４項に規定する
　　警備業者又は警備員が警備業務に従事中に覚知した事件を届け出た場合をいう。</t>
    <rPh sb="44" eb="45">
      <t>マタ</t>
    </rPh>
    <rPh sb="46" eb="49">
      <t>ケイビイン</t>
    </rPh>
    <rPh sb="50" eb="52">
      <t>ケイビ</t>
    </rPh>
    <rPh sb="66" eb="67">
      <t>トド</t>
    </rPh>
    <rPh sb="68" eb="69">
      <t>デ</t>
    </rPh>
    <rPh sb="70" eb="7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</si>
</sst>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31">
    <font>
      <sz val="10"/>
      <name val="ＭＳ 明朝"/>
      <family val="1"/>
      <charset val="128"/>
    </font>
    <font>
      <sz val="7"/>
      <name val="Terminal"/>
      <family val="3"/>
      <charset val="255"/>
    </font>
    <font>
      <sz val="12"/>
      <name val="ＭＳ 明朝"/>
      <family val="1"/>
      <charset val="128"/>
    </font>
    <font>
      <sz val="10"/>
      <name val="ＭＳ 明朝"/>
      <family val="1"/>
      <charset val="128"/>
    </font>
    <font>
      <sz val="10"/>
      <name val="ＭＳ ゴシック"/>
      <family val="3"/>
      <charset val="128"/>
    </font>
    <font>
      <sz val="9"/>
      <name val="ＭＳ ゴシック"/>
      <family val="3"/>
      <charset val="128"/>
    </font>
    <font>
      <sz val="10"/>
      <name val="ＭＳ 明朝"/>
      <family val="1"/>
      <charset val="128"/>
    </font>
    <font>
      <sz val="12"/>
      <color indexed="10"/>
      <name val="ＭＳ 明朝"/>
      <family val="1"/>
      <charset val="128"/>
    </font>
    <font>
      <sz val="9"/>
      <name val="ＭＳ 明朝"/>
      <family val="1"/>
      <charset val="128"/>
    </font>
    <font>
      <sz val="8"/>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39">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medium">
        <color indexed="64"/>
      </top>
      <bottom/>
      <diagonal/>
    </border>
    <border>
      <left/>
      <right style="thin">
        <color indexed="64"/>
      </right>
      <top/>
      <bottom style="thin">
        <color indexed="64"/>
      </bottom>
      <diagonal/>
    </border>
  </borders>
  <cellStyleXfs count="70">
    <xf numFmtId="0" fontId="0" fillId="0" borderId="0"/>
    <xf numFmtId="178" fontId="12" fillId="0" borderId="0" applyFont="0" applyFill="0" applyBorder="0" applyAlignment="0" applyProtection="0"/>
    <xf numFmtId="179" fontId="12" fillId="0" borderId="0" applyFont="0" applyFill="0" applyBorder="0" applyAlignment="0" applyProtection="0"/>
    <xf numFmtId="10" fontId="12" fillId="0" borderId="0" applyFont="0" applyFill="0" applyBorder="0" applyAlignment="0" applyProtection="0"/>
    <xf numFmtId="180" fontId="10" fillId="0" borderId="0" applyFill="0" applyBorder="0" applyAlignment="0"/>
    <xf numFmtId="0" fontId="13" fillId="0" borderId="0"/>
    <xf numFmtId="0" fontId="14" fillId="0" borderId="1" applyNumberFormat="0" applyFill="0" applyProtection="0">
      <alignment horizontal="center"/>
    </xf>
    <xf numFmtId="38" fontId="15" fillId="0" borderId="0" applyFont="0" applyFill="0" applyBorder="0" applyAlignment="0" applyProtection="0"/>
    <xf numFmtId="37" fontId="12" fillId="0" borderId="0" applyFont="0" applyFill="0" applyBorder="0" applyAlignment="0" applyProtection="0"/>
    <xf numFmtId="181" fontId="12" fillId="0" borderId="0" applyFont="0" applyFill="0" applyBorder="0" applyAlignment="0" applyProtection="0"/>
    <xf numFmtId="39" fontId="12" fillId="0" borderId="0" applyFont="0" applyFill="0" applyBorder="0" applyAlignment="0" applyProtection="0"/>
    <xf numFmtId="40" fontId="15" fillId="0" borderId="0" applyFont="0" applyFill="0" applyBorder="0" applyAlignment="0" applyProtection="0"/>
    <xf numFmtId="182" fontId="15"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5" fillId="0" borderId="0" applyFont="0" applyFill="0" applyBorder="0" applyAlignment="0" applyProtection="0"/>
    <xf numFmtId="0" fontId="16" fillId="0" borderId="0">
      <alignment horizontal="left"/>
    </xf>
    <xf numFmtId="38" fontId="17" fillId="2" borderId="0" applyNumberFormat="0" applyBorder="0" applyAlignment="0" applyProtection="0"/>
    <xf numFmtId="0" fontId="18" fillId="0" borderId="0">
      <alignment horizontal="left"/>
    </xf>
    <xf numFmtId="0" fontId="19" fillId="0" borderId="2" applyNumberFormat="0" applyAlignment="0" applyProtection="0">
      <alignment horizontal="left" vertical="center"/>
    </xf>
    <xf numFmtId="0" fontId="19" fillId="0" borderId="3">
      <alignment horizontal="left" vertical="center"/>
    </xf>
    <xf numFmtId="10" fontId="17" fillId="3" borderId="4" applyNumberFormat="0" applyBorder="0" applyAlignment="0" applyProtection="0"/>
    <xf numFmtId="1" fontId="4" fillId="0" borderId="0" applyProtection="0">
      <protection locked="0"/>
    </xf>
    <xf numFmtId="0" fontId="20" fillId="0" borderId="5"/>
    <xf numFmtId="0" fontId="10" fillId="0" borderId="0"/>
    <xf numFmtId="186" fontId="21" fillId="0" borderId="0"/>
    <xf numFmtId="0" fontId="22" fillId="0" borderId="0"/>
    <xf numFmtId="10" fontId="22" fillId="0" borderId="0" applyFont="0" applyFill="0" applyBorder="0" applyAlignment="0" applyProtection="0"/>
    <xf numFmtId="4" fontId="16" fillId="0" borderId="0">
      <alignment horizontal="right"/>
    </xf>
    <xf numFmtId="4" fontId="23" fillId="0" borderId="0">
      <alignment horizontal="right"/>
    </xf>
    <xf numFmtId="0" fontId="24" fillId="0" borderId="0">
      <alignment horizontal="left"/>
    </xf>
    <xf numFmtId="0" fontId="17" fillId="0" borderId="0" applyNumberFormat="0" applyFill="0" applyBorder="0" applyProtection="0">
      <alignment vertical="top" wrapText="1"/>
    </xf>
    <xf numFmtId="3" fontId="17" fillId="0" borderId="0" applyFill="0" applyBorder="0" applyProtection="0">
      <alignment horizontal="right" vertical="top" wrapText="1"/>
    </xf>
    <xf numFmtId="3" fontId="25" fillId="0" borderId="0" applyFill="0" applyBorder="0" applyProtection="0">
      <alignment horizontal="right" vertical="top" wrapText="1"/>
    </xf>
    <xf numFmtId="0" fontId="20" fillId="0" borderId="0"/>
    <xf numFmtId="0" fontId="26" fillId="0" borderId="0">
      <alignment horizontal="center"/>
    </xf>
    <xf numFmtId="187" fontId="11" fillId="0" borderId="0" applyBorder="0">
      <alignment horizontal="right"/>
    </xf>
    <xf numFmtId="49" fontId="10" fillId="0" borderId="0" applyFont="0"/>
    <xf numFmtId="38" fontId="10" fillId="0" borderId="0" applyFont="0" applyFill="0" applyBorder="0" applyAlignment="0" applyProtection="0"/>
    <xf numFmtId="188" fontId="11" fillId="0" borderId="0" applyFill="0" applyBorder="0"/>
    <xf numFmtId="187" fontId="11" fillId="0" borderId="0" applyFill="0" applyBorder="0"/>
    <xf numFmtId="189" fontId="11" fillId="0" borderId="0" applyFill="0" applyBorder="0"/>
    <xf numFmtId="49" fontId="11" fillId="4" borderId="6">
      <alignment horizontal="center"/>
    </xf>
    <xf numFmtId="177" fontId="11" fillId="4" borderId="6">
      <alignment horizontal="right"/>
    </xf>
    <xf numFmtId="14" fontId="11" fillId="4" borderId="0" applyBorder="0">
      <alignment horizontal="center"/>
    </xf>
    <xf numFmtId="49" fontId="11" fillId="0" borderId="6"/>
    <xf numFmtId="0" fontId="27" fillId="0" borderId="7">
      <alignment horizontal="left"/>
    </xf>
    <xf numFmtId="14" fontId="11" fillId="0" borderId="8" applyBorder="0">
      <alignment horizontal="left"/>
    </xf>
    <xf numFmtId="14" fontId="11" fillId="0" borderId="0" applyFill="0" applyBorder="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90" fontId="28" fillId="0" borderId="0"/>
    <xf numFmtId="49" fontId="11" fillId="0" borderId="0"/>
    <xf numFmtId="0" fontId="29" fillId="0" borderId="0"/>
    <xf numFmtId="0" fontId="3" fillId="0" borderId="0"/>
    <xf numFmtId="0" fontId="10" fillId="0" borderId="0"/>
  </cellStyleXfs>
  <cellXfs count="191">
    <xf numFmtId="0" fontId="0" fillId="0" borderId="0" xfId="0"/>
    <xf numFmtId="0" fontId="6" fillId="0" borderId="0" xfId="0" applyFont="1" applyFill="1"/>
    <xf numFmtId="176" fontId="6" fillId="0" borderId="0" xfId="0" applyNumberFormat="1" applyFont="1" applyFill="1"/>
    <xf numFmtId="0" fontId="6" fillId="0" borderId="0" xfId="0" applyFont="1" applyFill="1" applyBorder="1"/>
    <xf numFmtId="0" fontId="2" fillId="0" borderId="0" xfId="0" applyFont="1" applyFill="1" applyAlignment="1">
      <alignment vertical="center" justifyLastLine="1"/>
    </xf>
    <xf numFmtId="0" fontId="2" fillId="0" borderId="0" xfId="0" applyFont="1" applyFill="1" applyBorder="1" applyAlignment="1">
      <alignment horizontal="distributed" vertical="center"/>
    </xf>
    <xf numFmtId="0" fontId="2" fillId="0" borderId="0" xfId="0" applyFont="1" applyFill="1" applyAlignment="1">
      <alignment vertical="center"/>
    </xf>
    <xf numFmtId="0" fontId="3" fillId="0" borderId="0" xfId="0" applyFont="1" applyFill="1"/>
    <xf numFmtId="0" fontId="3" fillId="0" borderId="0" xfId="0" applyFont="1" applyFill="1" applyBorder="1"/>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11" xfId="0" applyFont="1" applyFill="1" applyBorder="1" applyAlignment="1">
      <alignment horizontal="distributed" wrapText="1"/>
    </xf>
    <xf numFmtId="0" fontId="4" fillId="0" borderId="0" xfId="0" applyFont="1" applyFill="1" applyBorder="1" applyAlignment="1">
      <alignment horizontal="distributed" wrapText="1"/>
    </xf>
    <xf numFmtId="0" fontId="4" fillId="0" borderId="0" xfId="0" applyFont="1" applyFill="1" applyAlignment="1">
      <alignment wrapText="1"/>
    </xf>
    <xf numFmtId="176" fontId="4" fillId="0" borderId="0" xfId="0" applyNumberFormat="1" applyFont="1" applyFill="1" applyAlignment="1">
      <alignment wrapText="1"/>
    </xf>
    <xf numFmtId="0" fontId="6" fillId="0" borderId="0" xfId="0" applyFont="1" applyFill="1" applyBorder="1" applyAlignment="1">
      <alignment horizontal="distributed" wrapText="1"/>
    </xf>
    <xf numFmtId="0" fontId="6" fillId="0" borderId="12" xfId="0" applyFont="1" applyFill="1" applyBorder="1" applyAlignment="1">
      <alignment horizontal="distributed" wrapText="1"/>
    </xf>
    <xf numFmtId="0" fontId="6" fillId="0" borderId="11" xfId="0" applyFont="1" applyFill="1" applyBorder="1" applyAlignment="1">
      <alignment horizontal="distributed" wrapText="1"/>
    </xf>
    <xf numFmtId="0" fontId="6" fillId="0" borderId="0" xfId="0" applyFont="1" applyFill="1" applyAlignment="1">
      <alignment wrapText="1"/>
    </xf>
    <xf numFmtId="0" fontId="6" fillId="0" borderId="0" xfId="0" applyFont="1" applyFill="1" applyBorder="1" applyAlignment="1">
      <alignment wrapText="1"/>
    </xf>
    <xf numFmtId="0" fontId="6" fillId="0" borderId="11" xfId="0" applyFont="1" applyFill="1" applyBorder="1" applyAlignment="1">
      <alignment wrapText="1"/>
    </xf>
    <xf numFmtId="0" fontId="4" fillId="0" borderId="0" xfId="0" applyFont="1" applyFill="1" applyBorder="1" applyAlignment="1">
      <alignment wrapText="1"/>
    </xf>
    <xf numFmtId="0" fontId="4" fillId="0" borderId="11" xfId="0" applyFont="1" applyFill="1" applyBorder="1" applyAlignment="1">
      <alignment wrapText="1"/>
    </xf>
    <xf numFmtId="0" fontId="6" fillId="0" borderId="5" xfId="0" applyFont="1" applyFill="1" applyBorder="1" applyAlignment="1">
      <alignment wrapText="1"/>
    </xf>
    <xf numFmtId="0" fontId="6" fillId="0" borderId="13" xfId="0" applyFont="1" applyFill="1" applyBorder="1" applyAlignment="1">
      <alignment wrapText="1"/>
    </xf>
    <xf numFmtId="176" fontId="6" fillId="0" borderId="0" xfId="0" applyNumberFormat="1" applyFont="1" applyFill="1" applyBorder="1"/>
    <xf numFmtId="0" fontId="7" fillId="0" borderId="0" xfId="0" applyFont="1" applyFill="1" applyAlignment="1">
      <alignment vertical="center"/>
    </xf>
    <xf numFmtId="0" fontId="3" fillId="0" borderId="1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14" xfId="0" applyFont="1" applyFill="1" applyBorder="1" applyAlignment="1">
      <alignment vertical="top"/>
    </xf>
    <xf numFmtId="0" fontId="0" fillId="0" borderId="0" xfId="0" applyFill="1"/>
    <xf numFmtId="38" fontId="30" fillId="0" borderId="16" xfId="38" applyNumberFormat="1" applyFont="1" applyFill="1" applyBorder="1" applyAlignment="1">
      <alignment horizontal="right" vertical="center"/>
    </xf>
    <xf numFmtId="38" fontId="30" fillId="0" borderId="16" xfId="57" applyNumberFormat="1" applyFont="1" applyFill="1" applyBorder="1" applyAlignment="1">
      <alignment horizontal="right" vertical="center"/>
    </xf>
    <xf numFmtId="38" fontId="30" fillId="0" borderId="18" xfId="57" applyNumberFormat="1" applyFont="1" applyFill="1" applyBorder="1" applyAlignment="1">
      <alignment horizontal="right" vertical="center"/>
    </xf>
    <xf numFmtId="38" fontId="30" fillId="0" borderId="15" xfId="57" applyNumberFormat="1" applyFont="1" applyFill="1" applyBorder="1" applyAlignment="1">
      <alignment horizontal="right" vertical="center"/>
    </xf>
    <xf numFmtId="38" fontId="30" fillId="0" borderId="11" xfId="57" applyNumberFormat="1" applyFont="1" applyFill="1" applyBorder="1" applyAlignment="1">
      <alignment horizontal="right" vertical="center"/>
    </xf>
    <xf numFmtId="38" fontId="28" fillId="0" borderId="15" xfId="57" applyNumberFormat="1" applyFont="1" applyFill="1" applyBorder="1" applyAlignment="1">
      <alignment horizontal="right" vertical="center"/>
    </xf>
    <xf numFmtId="38" fontId="28" fillId="0" borderId="11" xfId="57" applyNumberFormat="1" applyFont="1" applyFill="1" applyBorder="1" applyAlignment="1">
      <alignment horizontal="right" vertical="center"/>
    </xf>
    <xf numFmtId="38" fontId="30" fillId="0" borderId="15" xfId="58" applyNumberFormat="1" applyFont="1" applyFill="1" applyBorder="1" applyAlignment="1">
      <alignment horizontal="right" vertical="center"/>
    </xf>
    <xf numFmtId="38" fontId="28" fillId="0" borderId="15" xfId="58" applyNumberFormat="1" applyFont="1" applyFill="1" applyBorder="1" applyAlignment="1">
      <alignment horizontal="right" vertical="center"/>
    </xf>
    <xf numFmtId="38" fontId="28" fillId="0" borderId="11" xfId="58" applyNumberFormat="1" applyFont="1" applyFill="1" applyBorder="1" applyAlignment="1">
      <alignment horizontal="right" vertical="center"/>
    </xf>
    <xf numFmtId="38" fontId="30" fillId="0" borderId="11" xfId="58" applyNumberFormat="1" applyFont="1" applyFill="1" applyBorder="1" applyAlignment="1">
      <alignment horizontal="right" vertical="center"/>
    </xf>
    <xf numFmtId="38" fontId="30" fillId="0" borderId="15" xfId="59" applyNumberFormat="1" applyFont="1" applyFill="1" applyBorder="1" applyAlignment="1">
      <alignment horizontal="right" vertical="center"/>
    </xf>
    <xf numFmtId="38" fontId="28" fillId="0" borderId="15" xfId="59" applyNumberFormat="1" applyFont="1" applyFill="1" applyBorder="1" applyAlignment="1">
      <alignment horizontal="right" vertical="center"/>
    </xf>
    <xf numFmtId="38" fontId="28" fillId="0" borderId="11" xfId="59" applyNumberFormat="1" applyFont="1" applyFill="1" applyBorder="1" applyAlignment="1">
      <alignment horizontal="right" vertical="center"/>
    </xf>
    <xf numFmtId="38" fontId="30" fillId="0" borderId="11" xfId="59" applyNumberFormat="1" applyFont="1" applyFill="1" applyBorder="1" applyAlignment="1">
      <alignment horizontal="right" vertical="center"/>
    </xf>
    <xf numFmtId="38" fontId="30" fillId="0" borderId="15" xfId="60" applyNumberFormat="1" applyFont="1" applyFill="1" applyBorder="1" applyAlignment="1">
      <alignment horizontal="right" vertical="center"/>
    </xf>
    <xf numFmtId="38" fontId="28" fillId="0" borderId="15" xfId="60" applyNumberFormat="1" applyFont="1" applyFill="1" applyBorder="1" applyAlignment="1">
      <alignment horizontal="right" vertical="center"/>
    </xf>
    <xf numFmtId="38" fontId="28" fillId="0" borderId="11" xfId="60" applyNumberFormat="1" applyFont="1" applyFill="1" applyBorder="1" applyAlignment="1">
      <alignment horizontal="right" vertical="center"/>
    </xf>
    <xf numFmtId="38" fontId="30" fillId="0" borderId="11" xfId="60" applyNumberFormat="1" applyFont="1" applyFill="1" applyBorder="1" applyAlignment="1">
      <alignment horizontal="right" vertical="center"/>
    </xf>
    <xf numFmtId="38" fontId="30" fillId="0" borderId="20" xfId="60" applyNumberFormat="1" applyFont="1" applyFill="1" applyBorder="1" applyAlignment="1">
      <alignment horizontal="right" vertical="center"/>
    </xf>
    <xf numFmtId="38" fontId="28" fillId="0" borderId="20" xfId="60" applyNumberFormat="1" applyFont="1" applyFill="1" applyBorder="1" applyAlignment="1">
      <alignment horizontal="right" vertical="center"/>
    </xf>
    <xf numFmtId="38" fontId="28" fillId="0" borderId="13" xfId="60" applyNumberFormat="1" applyFont="1" applyFill="1" applyBorder="1" applyAlignment="1">
      <alignment horizontal="right" vertical="center"/>
    </xf>
    <xf numFmtId="38" fontId="30" fillId="0" borderId="8" xfId="61" applyNumberFormat="1" applyFont="1" applyFill="1" applyBorder="1" applyAlignment="1">
      <alignment horizontal="right" vertical="center"/>
    </xf>
    <xf numFmtId="38" fontId="30" fillId="0" borderId="16" xfId="61" applyNumberFormat="1" applyFont="1" applyFill="1" applyBorder="1" applyAlignment="1">
      <alignment horizontal="right" vertical="center"/>
    </xf>
    <xf numFmtId="38" fontId="30" fillId="0" borderId="12" xfId="61" applyNumberFormat="1" applyFont="1" applyFill="1" applyBorder="1" applyAlignment="1">
      <alignment horizontal="right" vertical="center"/>
    </xf>
    <xf numFmtId="38" fontId="30" fillId="0" borderId="15" xfId="61" applyNumberFormat="1" applyFont="1" applyFill="1" applyBorder="1" applyAlignment="1">
      <alignment horizontal="right" vertical="center"/>
    </xf>
    <xf numFmtId="38" fontId="28" fillId="0" borderId="12" xfId="61" applyNumberFormat="1" applyFont="1" applyFill="1" applyBorder="1" applyAlignment="1">
      <alignment horizontal="right" vertical="center"/>
    </xf>
    <xf numFmtId="38" fontId="28" fillId="0" borderId="15" xfId="61" applyNumberFormat="1" applyFont="1" applyFill="1" applyBorder="1" applyAlignment="1">
      <alignment horizontal="right" vertical="center"/>
    </xf>
    <xf numFmtId="38" fontId="28" fillId="0" borderId="12" xfId="62" applyNumberFormat="1" applyFont="1" applyFill="1" applyBorder="1" applyAlignment="1">
      <alignment horizontal="right" vertical="center"/>
    </xf>
    <xf numFmtId="38" fontId="28" fillId="0" borderId="15" xfId="62" applyNumberFormat="1" applyFont="1" applyFill="1" applyBorder="1" applyAlignment="1">
      <alignment horizontal="right" vertical="center"/>
    </xf>
    <xf numFmtId="38" fontId="30" fillId="0" borderId="12" xfId="62" applyNumberFormat="1" applyFont="1" applyFill="1" applyBorder="1" applyAlignment="1">
      <alignment horizontal="right" vertical="center"/>
    </xf>
    <xf numFmtId="38" fontId="30" fillId="0" borderId="15" xfId="62" applyNumberFormat="1" applyFont="1" applyFill="1" applyBorder="1" applyAlignment="1">
      <alignment horizontal="right" vertical="center"/>
    </xf>
    <xf numFmtId="38" fontId="28" fillId="0" borderId="12" xfId="63" applyNumberFormat="1" applyFont="1" applyFill="1" applyBorder="1" applyAlignment="1">
      <alignment horizontal="right" vertical="center"/>
    </xf>
    <xf numFmtId="38" fontId="28" fillId="0" borderId="15" xfId="63" applyNumberFormat="1" applyFont="1" applyFill="1" applyBorder="1" applyAlignment="1">
      <alignment horizontal="right" vertical="center"/>
    </xf>
    <xf numFmtId="38" fontId="30" fillId="0" borderId="12" xfId="63" applyNumberFormat="1" applyFont="1" applyFill="1" applyBorder="1" applyAlignment="1">
      <alignment horizontal="right" vertical="center"/>
    </xf>
    <xf numFmtId="38" fontId="30" fillId="0" borderId="15" xfId="63" applyNumberFormat="1" applyFont="1" applyFill="1" applyBorder="1" applyAlignment="1">
      <alignment horizontal="right" vertical="center"/>
    </xf>
    <xf numFmtId="38" fontId="28" fillId="0" borderId="12" xfId="64" applyNumberFormat="1" applyFont="1" applyFill="1" applyBorder="1" applyAlignment="1">
      <alignment horizontal="right" vertical="center"/>
    </xf>
    <xf numFmtId="38" fontId="28" fillId="0" borderId="15" xfId="64" applyNumberFormat="1" applyFont="1" applyFill="1" applyBorder="1" applyAlignment="1">
      <alignment horizontal="right" vertical="center"/>
    </xf>
    <xf numFmtId="38" fontId="30" fillId="0" borderId="12" xfId="64" applyNumberFormat="1" applyFont="1" applyFill="1" applyBorder="1" applyAlignment="1">
      <alignment horizontal="right" vertical="center"/>
    </xf>
    <xf numFmtId="38" fontId="30" fillId="0" borderId="15" xfId="64" applyNumberFormat="1" applyFont="1" applyFill="1" applyBorder="1" applyAlignment="1">
      <alignment horizontal="right" vertical="center"/>
    </xf>
    <xf numFmtId="38" fontId="28" fillId="0" borderId="19" xfId="64" applyNumberFormat="1" applyFont="1" applyFill="1" applyBorder="1" applyAlignment="1">
      <alignment horizontal="right" vertical="center"/>
    </xf>
    <xf numFmtId="38" fontId="28" fillId="0" borderId="20" xfId="64" applyNumberFormat="1" applyFont="1" applyFill="1" applyBorder="1" applyAlignment="1">
      <alignment horizontal="right" vertical="center"/>
    </xf>
    <xf numFmtId="38" fontId="28" fillId="0" borderId="17" xfId="64" applyNumberFormat="1" applyFont="1" applyFill="1" applyBorder="1" applyAlignment="1">
      <alignment horizontal="right" vertical="center"/>
    </xf>
    <xf numFmtId="38" fontId="30" fillId="0" borderId="16" xfId="49" applyNumberFormat="1" applyFont="1" applyFill="1" applyBorder="1" applyAlignment="1">
      <alignment horizontal="right" vertical="center"/>
    </xf>
    <xf numFmtId="38" fontId="30" fillId="0" borderId="18" xfId="49" applyNumberFormat="1" applyFont="1" applyFill="1" applyBorder="1" applyAlignment="1">
      <alignment horizontal="right" vertical="center"/>
    </xf>
    <xf numFmtId="38" fontId="30" fillId="0" borderId="15" xfId="49" applyNumberFormat="1" applyFont="1" applyFill="1" applyBorder="1" applyAlignment="1">
      <alignment horizontal="right" vertical="center"/>
    </xf>
    <xf numFmtId="38" fontId="30" fillId="0" borderId="11" xfId="49" applyNumberFormat="1" applyFont="1" applyFill="1" applyBorder="1" applyAlignment="1">
      <alignment horizontal="right" vertical="center"/>
    </xf>
    <xf numFmtId="38" fontId="28" fillId="0" borderId="15" xfId="49" applyNumberFormat="1" applyFont="1" applyFill="1" applyBorder="1" applyAlignment="1">
      <alignment horizontal="right" vertical="center"/>
    </xf>
    <xf numFmtId="38" fontId="28" fillId="0" borderId="11" xfId="49" applyNumberFormat="1" applyFont="1" applyFill="1" applyBorder="1" applyAlignment="1">
      <alignment horizontal="right" vertical="center"/>
    </xf>
    <xf numFmtId="38" fontId="28" fillId="0" borderId="15" xfId="50" applyNumberFormat="1" applyFont="1" applyFill="1" applyBorder="1" applyAlignment="1">
      <alignment horizontal="right" vertical="center"/>
    </xf>
    <xf numFmtId="38" fontId="28" fillId="0" borderId="11" xfId="50" applyNumberFormat="1" applyFont="1" applyFill="1" applyBorder="1" applyAlignment="1">
      <alignment horizontal="right" vertical="center"/>
    </xf>
    <xf numFmtId="38" fontId="30" fillId="0" borderId="15" xfId="50" applyNumberFormat="1" applyFont="1" applyFill="1" applyBorder="1" applyAlignment="1">
      <alignment horizontal="right" vertical="center"/>
    </xf>
    <xf numFmtId="38" fontId="30" fillId="0" borderId="11" xfId="50" applyNumberFormat="1" applyFont="1" applyFill="1" applyBorder="1" applyAlignment="1">
      <alignment horizontal="right" vertical="center"/>
    </xf>
    <xf numFmtId="38" fontId="28" fillId="0" borderId="15" xfId="51" applyNumberFormat="1" applyFont="1" applyFill="1" applyBorder="1" applyAlignment="1">
      <alignment horizontal="right" vertical="center"/>
    </xf>
    <xf numFmtId="38" fontId="28" fillId="0" borderId="11" xfId="51" applyNumberFormat="1" applyFont="1" applyFill="1" applyBorder="1" applyAlignment="1">
      <alignment horizontal="right" vertical="center"/>
    </xf>
    <xf numFmtId="38" fontId="30" fillId="0" borderId="15" xfId="51" applyNumberFormat="1" applyFont="1" applyFill="1" applyBorder="1" applyAlignment="1">
      <alignment horizontal="right" vertical="center"/>
    </xf>
    <xf numFmtId="38" fontId="30" fillId="0" borderId="11" xfId="51" applyNumberFormat="1" applyFont="1" applyFill="1" applyBorder="1" applyAlignment="1">
      <alignment horizontal="right" vertical="center"/>
    </xf>
    <xf numFmtId="38" fontId="28" fillId="0" borderId="15" xfId="52" applyNumberFormat="1" applyFont="1" applyFill="1" applyBorder="1" applyAlignment="1">
      <alignment horizontal="right" vertical="center"/>
    </xf>
    <xf numFmtId="38" fontId="28" fillId="0" borderId="11" xfId="52" applyNumberFormat="1" applyFont="1" applyFill="1" applyBorder="1" applyAlignment="1">
      <alignment horizontal="right" vertical="center"/>
    </xf>
    <xf numFmtId="38" fontId="30" fillId="0" borderId="15" xfId="52" applyNumberFormat="1" applyFont="1" applyFill="1" applyBorder="1" applyAlignment="1">
      <alignment horizontal="right" vertical="center"/>
    </xf>
    <xf numFmtId="38" fontId="30" fillId="0" borderId="11" xfId="52" applyNumberFormat="1" applyFont="1" applyFill="1" applyBorder="1" applyAlignment="1">
      <alignment horizontal="right" vertical="center"/>
    </xf>
    <xf numFmtId="38" fontId="28" fillId="0" borderId="17" xfId="52" applyNumberFormat="1" applyFont="1" applyFill="1" applyBorder="1" applyAlignment="1">
      <alignment horizontal="right" vertical="center"/>
    </xf>
    <xf numFmtId="38" fontId="28" fillId="0" borderId="20" xfId="52" applyNumberFormat="1" applyFont="1" applyFill="1" applyBorder="1" applyAlignment="1">
      <alignment horizontal="right" vertical="center"/>
    </xf>
    <xf numFmtId="38" fontId="28" fillId="0" borderId="13" xfId="52" applyNumberFormat="1" applyFont="1" applyFill="1" applyBorder="1" applyAlignment="1">
      <alignment horizontal="right" vertical="center"/>
    </xf>
    <xf numFmtId="38" fontId="30" fillId="0" borderId="8" xfId="53" applyNumberFormat="1" applyFont="1" applyFill="1" applyBorder="1" applyAlignment="1">
      <alignment horizontal="right" vertical="center"/>
    </xf>
    <xf numFmtId="38" fontId="30" fillId="0" borderId="16" xfId="53" applyNumberFormat="1" applyFont="1" applyFill="1" applyBorder="1" applyAlignment="1">
      <alignment horizontal="right" vertical="center"/>
    </xf>
    <xf numFmtId="38" fontId="30" fillId="0" borderId="12" xfId="53" applyNumberFormat="1" applyFont="1" applyFill="1" applyBorder="1" applyAlignment="1">
      <alignment horizontal="right" vertical="center"/>
    </xf>
    <xf numFmtId="38" fontId="30" fillId="0" borderId="15" xfId="53" applyNumberFormat="1" applyFont="1" applyFill="1" applyBorder="1" applyAlignment="1">
      <alignment horizontal="right" vertical="center"/>
    </xf>
    <xf numFmtId="38" fontId="28" fillId="0" borderId="12" xfId="53" applyNumberFormat="1" applyFont="1" applyFill="1" applyBorder="1" applyAlignment="1">
      <alignment horizontal="right" vertical="center"/>
    </xf>
    <xf numFmtId="38" fontId="28" fillId="0" borderId="15" xfId="53" applyNumberFormat="1" applyFont="1" applyFill="1" applyBorder="1" applyAlignment="1">
      <alignment horizontal="right" vertical="center"/>
    </xf>
    <xf numFmtId="38" fontId="28" fillId="0" borderId="12" xfId="54" applyNumberFormat="1" applyFont="1" applyFill="1" applyBorder="1" applyAlignment="1">
      <alignment horizontal="right" vertical="center"/>
    </xf>
    <xf numFmtId="38" fontId="28" fillId="0" borderId="15" xfId="54" applyNumberFormat="1" applyFont="1" applyFill="1" applyBorder="1" applyAlignment="1">
      <alignment horizontal="right" vertical="center"/>
    </xf>
    <xf numFmtId="38" fontId="30" fillId="0" borderId="12" xfId="54" applyNumberFormat="1" applyFont="1" applyFill="1" applyBorder="1" applyAlignment="1">
      <alignment horizontal="right" vertical="center"/>
    </xf>
    <xf numFmtId="38" fontId="30" fillId="0" borderId="15" xfId="54" applyNumberFormat="1" applyFont="1" applyFill="1" applyBorder="1" applyAlignment="1">
      <alignment horizontal="right" vertical="center"/>
    </xf>
    <xf numFmtId="38" fontId="28" fillId="0" borderId="12" xfId="55" applyNumberFormat="1" applyFont="1" applyFill="1" applyBorder="1" applyAlignment="1">
      <alignment horizontal="right" vertical="center"/>
    </xf>
    <xf numFmtId="38" fontId="28" fillId="0" borderId="15" xfId="55" applyNumberFormat="1" applyFont="1" applyFill="1" applyBorder="1" applyAlignment="1">
      <alignment horizontal="right" vertical="center"/>
    </xf>
    <xf numFmtId="38" fontId="30" fillId="0" borderId="12" xfId="55" applyNumberFormat="1" applyFont="1" applyFill="1" applyBorder="1" applyAlignment="1">
      <alignment horizontal="right" vertical="center"/>
    </xf>
    <xf numFmtId="38" fontId="30" fillId="0" borderId="15" xfId="55" applyNumberFormat="1" applyFont="1" applyFill="1" applyBorder="1" applyAlignment="1">
      <alignment horizontal="right" vertical="center"/>
    </xf>
    <xf numFmtId="38" fontId="28" fillId="0" borderId="12" xfId="56" applyNumberFormat="1" applyFont="1" applyFill="1" applyBorder="1" applyAlignment="1">
      <alignment horizontal="right" vertical="center"/>
    </xf>
    <xf numFmtId="38" fontId="28" fillId="0" borderId="15" xfId="56" applyNumberFormat="1" applyFont="1" applyFill="1" applyBorder="1" applyAlignment="1">
      <alignment horizontal="right" vertical="center"/>
    </xf>
    <xf numFmtId="38" fontId="30" fillId="0" borderId="12" xfId="56" applyNumberFormat="1" applyFont="1" applyFill="1" applyBorder="1" applyAlignment="1">
      <alignment horizontal="right" vertical="center"/>
    </xf>
    <xf numFmtId="38" fontId="30" fillId="0" borderId="15" xfId="56" applyNumberFormat="1" applyFont="1" applyFill="1" applyBorder="1" applyAlignment="1">
      <alignment horizontal="right" vertical="center"/>
    </xf>
    <xf numFmtId="38" fontId="28" fillId="0" borderId="19" xfId="56" applyNumberFormat="1" applyFont="1" applyFill="1" applyBorder="1" applyAlignment="1">
      <alignment horizontal="right" vertical="center"/>
    </xf>
    <xf numFmtId="38" fontId="28" fillId="0" borderId="20" xfId="56" applyNumberFormat="1" applyFont="1" applyFill="1" applyBorder="1" applyAlignment="1">
      <alignment horizontal="right" vertical="center"/>
    </xf>
    <xf numFmtId="38" fontId="28" fillId="0" borderId="17" xfId="56" applyNumberFormat="1" applyFont="1" applyFill="1" applyBorder="1" applyAlignment="1">
      <alignment horizontal="right" vertical="center"/>
    </xf>
    <xf numFmtId="176" fontId="4" fillId="0" borderId="0"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176" fontId="6" fillId="0" borderId="0" xfId="0" applyNumberFormat="1" applyFont="1" applyFill="1" applyBorder="1" applyAlignment="1" applyProtection="1">
      <alignment vertical="center" wrapText="1"/>
      <protection locked="0"/>
    </xf>
    <xf numFmtId="38" fontId="30" fillId="0" borderId="15" xfId="0" applyNumberFormat="1" applyFont="1" applyFill="1" applyBorder="1" applyAlignment="1">
      <alignment vertical="center" wrapText="1"/>
    </xf>
    <xf numFmtId="38" fontId="28" fillId="0" borderId="15" xfId="0" applyNumberFormat="1" applyFont="1" applyFill="1" applyBorder="1" applyAlignment="1" applyProtection="1">
      <alignment vertical="center" wrapText="1"/>
      <protection locked="0"/>
    </xf>
    <xf numFmtId="38" fontId="28" fillId="0" borderId="15" xfId="0" applyNumberFormat="1" applyFont="1" applyFill="1" applyBorder="1" applyAlignment="1">
      <alignment vertical="center" wrapText="1"/>
    </xf>
    <xf numFmtId="38" fontId="28" fillId="0" borderId="11" xfId="0" applyNumberFormat="1" applyFont="1" applyFill="1" applyBorder="1" applyAlignment="1" applyProtection="1">
      <alignment vertical="center" wrapText="1"/>
      <protection locked="0"/>
    </xf>
    <xf numFmtId="38" fontId="28" fillId="0" borderId="12" xfId="0" applyNumberFormat="1" applyFont="1" applyFill="1" applyBorder="1" applyAlignment="1">
      <alignment vertical="center" wrapText="1"/>
    </xf>
    <xf numFmtId="38" fontId="28" fillId="0" borderId="12" xfId="0" applyNumberFormat="1" applyFont="1" applyFill="1" applyBorder="1" applyAlignment="1" applyProtection="1">
      <alignment vertical="center" wrapText="1"/>
      <protection locked="0"/>
    </xf>
    <xf numFmtId="176" fontId="4" fillId="0" borderId="0" xfId="0" applyNumberFormat="1" applyFont="1" applyFill="1" applyBorder="1" applyAlignment="1" applyProtection="1">
      <alignment vertical="center" wrapText="1"/>
      <protection locked="0"/>
    </xf>
    <xf numFmtId="176" fontId="4" fillId="0" borderId="0" xfId="0" applyNumberFormat="1" applyFont="1" applyFill="1" applyAlignment="1">
      <alignment vertical="center" wrapText="1"/>
    </xf>
    <xf numFmtId="176" fontId="6" fillId="0" borderId="0" xfId="0" applyNumberFormat="1" applyFont="1" applyFill="1" applyAlignment="1">
      <alignment vertical="center" wrapText="1"/>
    </xf>
    <xf numFmtId="0" fontId="2" fillId="0" borderId="0" xfId="0" applyFont="1" applyFill="1" applyAlignment="1">
      <alignment horizontal="distributed" vertical="center"/>
    </xf>
    <xf numFmtId="0" fontId="0" fillId="0" borderId="14" xfId="0" applyFill="1" applyBorder="1" applyAlignment="1">
      <alignment horizontal="left" wrapText="1"/>
    </xf>
    <xf numFmtId="0" fontId="0" fillId="0" borderId="14" xfId="0" applyFill="1" applyBorder="1" applyAlignment="1">
      <alignment horizontal="center" vertical="center"/>
    </xf>
    <xf numFmtId="0" fontId="0" fillId="0" borderId="37" xfId="0" applyFill="1" applyBorder="1" applyAlignment="1">
      <alignment horizontal="center" vertical="center"/>
    </xf>
    <xf numFmtId="0" fontId="0" fillId="0" borderId="1" xfId="0" applyFill="1" applyBorder="1" applyAlignment="1">
      <alignment horizontal="center" vertical="center"/>
    </xf>
    <xf numFmtId="0" fontId="0" fillId="0" borderId="38" xfId="0" applyFill="1" applyBorder="1" applyAlignment="1">
      <alignment horizontal="center" vertical="center"/>
    </xf>
    <xf numFmtId="0" fontId="6" fillId="0" borderId="5" xfId="0" applyFont="1" applyFill="1" applyBorder="1" applyAlignment="1">
      <alignment horizontal="left" wrapText="1"/>
    </xf>
    <xf numFmtId="0" fontId="6" fillId="0" borderId="5" xfId="0" applyFont="1" applyFill="1" applyBorder="1" applyAlignment="1">
      <alignment horizontal="distributed" wrapText="1"/>
    </xf>
    <xf numFmtId="0" fontId="6" fillId="0" borderId="0" xfId="0" applyFont="1" applyFill="1" applyBorder="1" applyAlignment="1">
      <alignment horizontal="left" wrapText="1"/>
    </xf>
    <xf numFmtId="0" fontId="6" fillId="0" borderId="0" xfId="0" applyFont="1" applyFill="1" applyBorder="1" applyAlignment="1">
      <alignment horizontal="distributed" wrapText="1"/>
    </xf>
    <xf numFmtId="0" fontId="6" fillId="0" borderId="0" xfId="0" applyFont="1" applyFill="1" applyBorder="1" applyAlignment="1" applyProtection="1">
      <alignment horizontal="distributed" wrapText="1"/>
    </xf>
    <xf numFmtId="0" fontId="8" fillId="0" borderId="0" xfId="0" applyFont="1" applyFill="1" applyBorder="1" applyAlignment="1">
      <alignment horizontal="distributed"/>
    </xf>
    <xf numFmtId="0" fontId="4" fillId="0" borderId="11" xfId="0" applyFont="1" applyFill="1" applyBorder="1" applyAlignment="1">
      <alignment horizontal="distributed" wrapText="1"/>
    </xf>
    <xf numFmtId="0" fontId="4" fillId="0" borderId="0" xfId="0" applyFont="1" applyFill="1" applyBorder="1" applyAlignment="1">
      <alignment horizontal="distributed" wrapText="1"/>
    </xf>
    <xf numFmtId="0" fontId="4" fillId="0" borderId="12" xfId="0" applyFont="1" applyFill="1" applyBorder="1" applyAlignment="1">
      <alignment horizontal="distributed" wrapText="1"/>
    </xf>
    <xf numFmtId="0" fontId="6" fillId="0" borderId="12" xfId="0" applyFont="1" applyFill="1" applyBorder="1" applyAlignment="1">
      <alignment horizontal="distributed" wrapText="1"/>
    </xf>
    <xf numFmtId="0" fontId="6" fillId="0" borderId="0" xfId="0" quotePrefix="1" applyFont="1" applyFill="1" applyBorder="1" applyAlignment="1">
      <alignment horizontal="distributed" wrapText="1"/>
    </xf>
    <xf numFmtId="0" fontId="6" fillId="0" borderId="12" xfId="0" quotePrefix="1" applyFont="1" applyFill="1" applyBorder="1" applyAlignment="1">
      <alignment horizontal="distributed" wrapText="1"/>
    </xf>
    <xf numFmtId="0" fontId="6" fillId="0" borderId="0" xfId="0" applyFont="1" applyFill="1" applyBorder="1" applyAlignment="1">
      <alignment wrapText="1"/>
    </xf>
    <xf numFmtId="0" fontId="4" fillId="0" borderId="23" xfId="0" applyFont="1" applyFill="1" applyBorder="1" applyAlignment="1">
      <alignment horizontal="distributed" wrapText="1"/>
    </xf>
    <xf numFmtId="0" fontId="4" fillId="0" borderId="8" xfId="0" applyFont="1" applyFill="1" applyBorder="1" applyAlignment="1">
      <alignment horizontal="distributed" wrapText="1"/>
    </xf>
    <xf numFmtId="0" fontId="3" fillId="0" borderId="24" xfId="0" applyFont="1" applyFill="1" applyBorder="1" applyAlignment="1">
      <alignment vertical="distributed" wrapText="1"/>
    </xf>
    <xf numFmtId="0" fontId="3" fillId="0" borderId="25" xfId="0" applyFont="1" applyFill="1" applyBorder="1" applyAlignment="1">
      <alignment vertical="distributed" wrapText="1"/>
    </xf>
    <xf numFmtId="0" fontId="3" fillId="0" borderId="26" xfId="0" applyFont="1" applyFill="1" applyBorder="1" applyAlignment="1">
      <alignment vertical="distributed" wrapText="1"/>
    </xf>
    <xf numFmtId="0" fontId="3" fillId="0" borderId="27" xfId="0" applyFont="1" applyFill="1" applyBorder="1" applyAlignment="1">
      <alignment vertical="distributed" wrapText="1"/>
    </xf>
    <xf numFmtId="0" fontId="3" fillId="0" borderId="28" xfId="0" applyFont="1" applyFill="1" applyBorder="1" applyAlignment="1">
      <alignment vertical="distributed" wrapText="1"/>
    </xf>
    <xf numFmtId="0" fontId="3" fillId="0" borderId="29" xfId="0" applyFont="1" applyFill="1" applyBorder="1" applyAlignment="1">
      <alignment vertical="distributed" wrapText="1"/>
    </xf>
    <xf numFmtId="0" fontId="3" fillId="0" borderId="2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0" xfId="0" applyFont="1" applyFill="1" applyBorder="1" applyAlignment="1">
      <alignment horizontal="distributed" vertical="center" justifyLastLine="1"/>
    </xf>
    <xf numFmtId="0" fontId="3" fillId="0" borderId="15"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0" fillId="0" borderId="0" xfId="0" applyFont="1" applyFill="1" applyBorder="1" applyAlignment="1">
      <alignment horizontal="distributed" wrapText="1"/>
    </xf>
    <xf numFmtId="0" fontId="6" fillId="0" borderId="19" xfId="0" applyFont="1" applyFill="1" applyBorder="1" applyAlignment="1">
      <alignment horizontal="distributed" wrapText="1"/>
    </xf>
    <xf numFmtId="0" fontId="8" fillId="0" borderId="12" xfId="0" applyFont="1" applyFill="1" applyBorder="1" applyAlignment="1">
      <alignment horizontal="distributed"/>
    </xf>
    <xf numFmtId="0" fontId="6" fillId="0" borderId="12" xfId="0" applyFont="1" applyFill="1" applyBorder="1" applyAlignment="1" applyProtection="1">
      <alignment horizontal="distributed" wrapText="1"/>
    </xf>
    <xf numFmtId="0" fontId="3" fillId="0" borderId="31" xfId="0" applyFont="1" applyFill="1" applyBorder="1" applyAlignment="1">
      <alignment vertical="distributed" wrapText="1"/>
    </xf>
    <xf numFmtId="0" fontId="3" fillId="0" borderId="32" xfId="0" applyFont="1" applyFill="1" applyBorder="1" applyAlignment="1">
      <alignment vertical="distributed" wrapText="1"/>
    </xf>
    <xf numFmtId="0" fontId="3" fillId="0" borderId="33" xfId="0" applyFont="1" applyFill="1" applyBorder="1" applyAlignment="1">
      <alignment vertical="distributed" wrapText="1"/>
    </xf>
    <xf numFmtId="0" fontId="3" fillId="0" borderId="34" xfId="0" applyFont="1" applyFill="1" applyBorder="1" applyAlignment="1">
      <alignment vertical="distributed" wrapText="1"/>
    </xf>
    <xf numFmtId="0" fontId="3" fillId="0" borderId="35" xfId="0" applyFont="1" applyFill="1" applyBorder="1" applyAlignment="1">
      <alignment vertical="distributed" wrapText="1"/>
    </xf>
    <xf numFmtId="0" fontId="3" fillId="0" borderId="36" xfId="0" applyFont="1" applyFill="1" applyBorder="1" applyAlignment="1">
      <alignment vertical="distributed" wrapText="1"/>
    </xf>
    <xf numFmtId="0" fontId="6" fillId="0" borderId="14" xfId="0" applyFont="1" applyFill="1" applyBorder="1" applyAlignment="1">
      <alignment horizontal="left" wrapText="1"/>
    </xf>
    <xf numFmtId="0" fontId="0" fillId="0" borderId="0" xfId="0" applyFill="1" applyAlignment="1">
      <alignment vertical="center"/>
    </xf>
    <xf numFmtId="0" fontId="3" fillId="0" borderId="3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30" xfId="0" applyFill="1" applyBorder="1" applyAlignment="1">
      <alignment horizontal="center" vertical="center" wrapText="1"/>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4" xfId="0" applyFont="1" applyFill="1" applyBorder="1" applyAlignment="1">
      <alignment horizontal="distributed" vertical="center" justifyLastLine="1"/>
    </xf>
    <xf numFmtId="0" fontId="3" fillId="0" borderId="37"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8" xfId="0" applyFont="1" applyFill="1" applyBorder="1" applyAlignment="1">
      <alignment horizontal="distributed" vertical="center" justifyLastLine="1"/>
    </xf>
    <xf numFmtId="0" fontId="3" fillId="0" borderId="30" xfId="0" applyFont="1" applyFill="1" applyBorder="1" applyAlignment="1">
      <alignment horizontal="distributed" vertical="center" wrapText="1" justifyLastLine="1"/>
    </xf>
    <xf numFmtId="0" fontId="3" fillId="0" borderId="21" xfId="0" applyFont="1" applyFill="1" applyBorder="1" applyAlignment="1">
      <alignment horizontal="distributed" vertical="center" justifyLastLine="1"/>
    </xf>
    <xf numFmtId="0" fontId="3" fillId="0" borderId="22" xfId="0" applyFont="1" applyFill="1" applyBorder="1" applyAlignment="1">
      <alignment horizontal="distributed" vertical="center" justifyLastLine="1"/>
    </xf>
  </cellXfs>
  <cellStyles count="70">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10" xfId="49" xr:uid="{00000000-0005-0000-0000-000031000000}"/>
    <cellStyle name="標準 2 11" xfId="50" xr:uid="{00000000-0005-0000-0000-000032000000}"/>
    <cellStyle name="標準 2 12" xfId="51" xr:uid="{00000000-0005-0000-0000-000033000000}"/>
    <cellStyle name="標準 2 13" xfId="52" xr:uid="{00000000-0005-0000-0000-000034000000}"/>
    <cellStyle name="標準 2 14" xfId="53" xr:uid="{00000000-0005-0000-0000-000035000000}"/>
    <cellStyle name="標準 2 15" xfId="54" xr:uid="{00000000-0005-0000-0000-000036000000}"/>
    <cellStyle name="標準 2 16" xfId="55" xr:uid="{00000000-0005-0000-0000-000037000000}"/>
    <cellStyle name="標準 2 17" xfId="56" xr:uid="{00000000-0005-0000-0000-000038000000}"/>
    <cellStyle name="標準 2 2" xfId="57" xr:uid="{00000000-0005-0000-0000-000039000000}"/>
    <cellStyle name="標準 2 3" xfId="58" xr:uid="{00000000-0005-0000-0000-00003A000000}"/>
    <cellStyle name="標準 2 4" xfId="59" xr:uid="{00000000-0005-0000-0000-00003B000000}"/>
    <cellStyle name="標準 2 5" xfId="60" xr:uid="{00000000-0005-0000-0000-00003C000000}"/>
    <cellStyle name="標準 2 6" xfId="61" xr:uid="{00000000-0005-0000-0000-00003D000000}"/>
    <cellStyle name="標準 2 7" xfId="62" xr:uid="{00000000-0005-0000-0000-00003E000000}"/>
    <cellStyle name="標準 2 8" xfId="63" xr:uid="{00000000-0005-0000-0000-00003F000000}"/>
    <cellStyle name="標準 2 9" xfId="64" xr:uid="{00000000-0005-0000-0000-000040000000}"/>
    <cellStyle name="標準Ａ" xfId="65" xr:uid="{00000000-0005-0000-0000-000041000000}"/>
    <cellStyle name="文字列" xfId="66" xr:uid="{00000000-0005-0000-0000-000042000000}"/>
    <cellStyle name="未定義" xfId="67" xr:uid="{00000000-0005-0000-0000-000043000000}"/>
    <cellStyle name="樘準_購－表紙 (2)_1_型－PRINT_ＳＩ型番 (2)_構成明細  (原調込み） (2)" xfId="68" xr:uid="{00000000-0005-0000-0000-000044000000}"/>
    <cellStyle name="湪" xfId="69" xr:uid="{00000000-0005-0000-0000-00004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F74"/>
  <sheetViews>
    <sheetView tabSelected="1" view="pageBreakPreview" zoomScaleNormal="100" workbookViewId="0">
      <pane xSplit="7" ySplit="6" topLeftCell="H35" activePane="bottomRight" state="frozen"/>
      <selection activeCell="O63" sqref="O63:Z63"/>
      <selection pane="topRight" activeCell="O63" sqref="O63:Z63"/>
      <selection pane="bottomLeft" activeCell="O63" sqref="O63:Z63"/>
      <selection pane="bottomRight" activeCell="G3" sqref="G3"/>
    </sheetView>
  </sheetViews>
  <sheetFormatPr defaultColWidth="9.109375" defaultRowHeight="12"/>
  <cols>
    <col min="1" max="3" width="2.6640625" style="1" customWidth="1"/>
    <col min="4" max="5" width="2.88671875" style="1" customWidth="1"/>
    <col min="6" max="6" width="3.109375" style="1" customWidth="1"/>
    <col min="7" max="7" width="14.109375" style="1" bestFit="1" customWidth="1"/>
    <col min="8" max="8" width="12.6640625" style="1" customWidth="1"/>
    <col min="9" max="10" width="8.109375" style="1" customWidth="1"/>
    <col min="11" max="13" width="11.33203125" style="1" customWidth="1"/>
    <col min="14" max="14" width="4.6640625" style="3" customWidth="1"/>
    <col min="15" max="20" width="11.33203125" style="1" customWidth="1"/>
    <col min="21" max="21" width="2.88671875" style="1" customWidth="1"/>
    <col min="22" max="22" width="2.6640625" style="1" customWidth="1"/>
    <col min="23" max="24" width="2.88671875" style="1" customWidth="1"/>
    <col min="25" max="25" width="3.109375" style="1" customWidth="1"/>
    <col min="26" max="26" width="14.109375" style="1" bestFit="1" customWidth="1"/>
    <col min="27" max="27" width="9.109375" style="1"/>
    <col min="28" max="28" width="10.6640625" style="1" bestFit="1" customWidth="1"/>
    <col min="29" max="16384" width="9.109375" style="1"/>
  </cols>
  <sheetData>
    <row r="1" spans="2:32">
      <c r="B1" s="34" t="s">
        <v>125</v>
      </c>
      <c r="H1" s="2"/>
      <c r="P1" s="34" t="s">
        <v>126</v>
      </c>
    </row>
    <row r="2" spans="2:32" s="6" customFormat="1" ht="14.25" customHeight="1">
      <c r="B2" s="4"/>
      <c r="C2" s="4"/>
      <c r="D2" s="4"/>
      <c r="E2" s="4"/>
      <c r="F2" s="4"/>
      <c r="G2" s="4"/>
      <c r="H2" s="132" t="s">
        <v>119</v>
      </c>
      <c r="I2" s="132"/>
      <c r="J2" s="132"/>
      <c r="K2" s="132"/>
      <c r="L2" s="132"/>
      <c r="N2" s="5"/>
      <c r="P2" s="132" t="s">
        <v>120</v>
      </c>
      <c r="Q2" s="132"/>
      <c r="R2" s="132"/>
      <c r="S2" s="132"/>
      <c r="T2" s="132"/>
      <c r="U2" s="4"/>
      <c r="V2" s="4"/>
      <c r="W2" s="4"/>
      <c r="X2" s="4"/>
      <c r="Y2" s="4"/>
      <c r="Z2" s="4"/>
    </row>
    <row r="3" spans="2:32" s="7" customFormat="1" ht="12.6" thickBot="1">
      <c r="N3" s="8"/>
    </row>
    <row r="4" spans="2:32" s="10" customFormat="1" ht="14.1" customHeight="1">
      <c r="B4" s="153" t="s">
        <v>91</v>
      </c>
      <c r="C4" s="153"/>
      <c r="D4" s="153"/>
      <c r="E4" s="153"/>
      <c r="F4" s="153"/>
      <c r="G4" s="154"/>
      <c r="H4" s="163" t="s">
        <v>88</v>
      </c>
      <c r="I4" s="163" t="s">
        <v>90</v>
      </c>
      <c r="J4" s="163" t="s">
        <v>89</v>
      </c>
      <c r="K4" s="159" t="s">
        <v>34</v>
      </c>
      <c r="L4" s="160"/>
      <c r="M4" s="160"/>
      <c r="N4" s="9"/>
      <c r="O4" s="134" t="s">
        <v>121</v>
      </c>
      <c r="P4" s="134"/>
      <c r="Q4" s="135"/>
      <c r="R4" s="159" t="s">
        <v>35</v>
      </c>
      <c r="S4" s="160"/>
      <c r="T4" s="160"/>
      <c r="U4" s="170" t="s">
        <v>92</v>
      </c>
      <c r="V4" s="171"/>
      <c r="W4" s="171"/>
      <c r="X4" s="171"/>
      <c r="Y4" s="171"/>
      <c r="Z4" s="171"/>
    </row>
    <row r="5" spans="2:32" s="10" customFormat="1" ht="14.1" customHeight="1">
      <c r="B5" s="155"/>
      <c r="C5" s="155"/>
      <c r="D5" s="155"/>
      <c r="E5" s="155"/>
      <c r="F5" s="155"/>
      <c r="G5" s="156"/>
      <c r="H5" s="164"/>
      <c r="I5" s="164"/>
      <c r="J5" s="164"/>
      <c r="K5" s="161"/>
      <c r="L5" s="162"/>
      <c r="M5" s="162"/>
      <c r="N5" s="9"/>
      <c r="O5" s="136"/>
      <c r="P5" s="136"/>
      <c r="Q5" s="137"/>
      <c r="R5" s="161"/>
      <c r="S5" s="162"/>
      <c r="T5" s="162"/>
      <c r="U5" s="172"/>
      <c r="V5" s="173"/>
      <c r="W5" s="173"/>
      <c r="X5" s="173"/>
      <c r="Y5" s="173"/>
      <c r="Z5" s="173"/>
      <c r="AB5" s="11" t="s">
        <v>112</v>
      </c>
    </row>
    <row r="6" spans="2:32" s="10" customFormat="1" ht="14.1" customHeight="1">
      <c r="B6" s="157"/>
      <c r="C6" s="157"/>
      <c r="D6" s="157"/>
      <c r="E6" s="157"/>
      <c r="F6" s="157"/>
      <c r="G6" s="158"/>
      <c r="H6" s="165"/>
      <c r="I6" s="165"/>
      <c r="J6" s="165"/>
      <c r="K6" s="13" t="s">
        <v>1</v>
      </c>
      <c r="L6" s="13" t="s">
        <v>0</v>
      </c>
      <c r="M6" s="14" t="s">
        <v>52</v>
      </c>
      <c r="N6" s="9"/>
      <c r="O6" s="12" t="s">
        <v>1</v>
      </c>
      <c r="P6" s="13" t="s">
        <v>0</v>
      </c>
      <c r="Q6" s="13" t="s">
        <v>2</v>
      </c>
      <c r="R6" s="13" t="s">
        <v>1</v>
      </c>
      <c r="S6" s="13" t="s">
        <v>0</v>
      </c>
      <c r="T6" s="14" t="s">
        <v>52</v>
      </c>
      <c r="U6" s="174"/>
      <c r="V6" s="175"/>
      <c r="W6" s="175"/>
      <c r="X6" s="175"/>
      <c r="Y6" s="175"/>
      <c r="Z6" s="175"/>
      <c r="AB6" s="11" t="s">
        <v>113</v>
      </c>
      <c r="AC6" s="10" t="s">
        <v>114</v>
      </c>
      <c r="AD6" s="10" t="s">
        <v>115</v>
      </c>
      <c r="AE6" s="10" t="s">
        <v>116</v>
      </c>
      <c r="AF6" s="10" t="s">
        <v>98</v>
      </c>
    </row>
    <row r="7" spans="2:32" s="17" customFormat="1" ht="15.9" customHeight="1">
      <c r="B7" s="151" t="s">
        <v>53</v>
      </c>
      <c r="C7" s="151"/>
      <c r="D7" s="151"/>
      <c r="E7" s="151"/>
      <c r="F7" s="151"/>
      <c r="G7" s="152"/>
      <c r="H7" s="35">
        <f>SUM(I7,J7,K7,O7,R7,'02'!H7,'02'!I7,'02'!J7,'02'!K7,'02'!T7)</f>
        <v>614231</v>
      </c>
      <c r="I7" s="36">
        <f t="shared" ref="I7:M7" si="0">SUM(I8,I21,I28,I32,I47,I55)</f>
        <v>3662</v>
      </c>
      <c r="J7" s="36">
        <f t="shared" si="0"/>
        <v>411</v>
      </c>
      <c r="K7" s="36">
        <f t="shared" si="0"/>
        <v>531206</v>
      </c>
      <c r="L7" s="36">
        <f t="shared" si="0"/>
        <v>148718</v>
      </c>
      <c r="M7" s="37">
        <f t="shared" si="0"/>
        <v>382488</v>
      </c>
      <c r="N7" s="120"/>
      <c r="O7" s="57">
        <f t="shared" ref="O7:T7" si="1">SUM(O8,O21,O28,O32,O47,O55)</f>
        <v>3966</v>
      </c>
      <c r="P7" s="58">
        <f t="shared" si="1"/>
        <v>2699</v>
      </c>
      <c r="Q7" s="58">
        <f t="shared" si="1"/>
        <v>1267</v>
      </c>
      <c r="R7" s="58">
        <f t="shared" si="1"/>
        <v>15036</v>
      </c>
      <c r="S7" s="58">
        <f t="shared" si="1"/>
        <v>7511</v>
      </c>
      <c r="T7" s="58">
        <f t="shared" si="1"/>
        <v>7525</v>
      </c>
      <c r="U7" s="144" t="s">
        <v>53</v>
      </c>
      <c r="V7" s="145"/>
      <c r="W7" s="145"/>
      <c r="X7" s="145"/>
      <c r="Y7" s="145"/>
      <c r="Z7" s="145"/>
      <c r="AB7" s="18">
        <f>SUM(I7:J7,L7:M7,P7:Q7,S7:T7,'02'!H7:J7,'02'!L7:M7,'02'!O7:T7)-H7</f>
        <v>0</v>
      </c>
      <c r="AC7" s="18">
        <f>SUM(L7:M7)-K7</f>
        <v>0</v>
      </c>
      <c r="AD7" s="18">
        <f t="shared" ref="AD7:AD29" si="2">SUM(P7:Q7)-O7</f>
        <v>0</v>
      </c>
      <c r="AE7" s="18">
        <f>SUM(S7:T7)-R7</f>
        <v>0</v>
      </c>
      <c r="AF7" s="18">
        <f>SUM('02'!L7:M7,'02'!O7:S7)-'02'!K7</f>
        <v>0</v>
      </c>
    </row>
    <row r="8" spans="2:32" s="17" customFormat="1" ht="15.9" customHeight="1">
      <c r="B8" s="16"/>
      <c r="C8" s="145" t="s">
        <v>36</v>
      </c>
      <c r="D8" s="145"/>
      <c r="E8" s="145"/>
      <c r="F8" s="145"/>
      <c r="G8" s="146"/>
      <c r="H8" s="38">
        <f>SUM(I8,J8,K8,O8,R8,'02'!H8,'02'!I8,'02'!J8,'02'!K8,'02'!T8)</f>
        <v>4444</v>
      </c>
      <c r="I8" s="38">
        <f t="shared" ref="I8:M8" si="3">SUM(I9,I14,I19,I20)</f>
        <v>44</v>
      </c>
      <c r="J8" s="38">
        <f t="shared" si="3"/>
        <v>4</v>
      </c>
      <c r="K8" s="38">
        <f>SUM(L8:M8)</f>
        <v>3032</v>
      </c>
      <c r="L8" s="38">
        <f t="shared" si="3"/>
        <v>1633</v>
      </c>
      <c r="M8" s="39">
        <f t="shared" si="3"/>
        <v>1399</v>
      </c>
      <c r="N8" s="120"/>
      <c r="O8" s="59">
        <f>SUM(P8:Q8)</f>
        <v>28</v>
      </c>
      <c r="P8" s="60">
        <f t="shared" ref="P8:T8" si="4">SUM(P9,P14,P19,P20)</f>
        <v>26</v>
      </c>
      <c r="Q8" s="60">
        <f t="shared" si="4"/>
        <v>2</v>
      </c>
      <c r="R8" s="60">
        <f>SUM(S8:T8)</f>
        <v>578</v>
      </c>
      <c r="S8" s="60">
        <f t="shared" si="4"/>
        <v>376</v>
      </c>
      <c r="T8" s="60">
        <f t="shared" si="4"/>
        <v>202</v>
      </c>
      <c r="U8" s="15"/>
      <c r="V8" s="145" t="s">
        <v>36</v>
      </c>
      <c r="W8" s="145"/>
      <c r="X8" s="145"/>
      <c r="Y8" s="145"/>
      <c r="Z8" s="145"/>
      <c r="AB8" s="18">
        <f>SUM(I8:J8,L8:M8,P8:Q8,S8:T8,'02'!H8:J8,'02'!L8:M8,'02'!O8:T8)-H8</f>
        <v>0</v>
      </c>
      <c r="AC8" s="18">
        <f t="shared" ref="AC8:AC29" si="5">SUM(L8:M8)-K8</f>
        <v>0</v>
      </c>
      <c r="AD8" s="18">
        <f t="shared" si="2"/>
        <v>0</v>
      </c>
      <c r="AE8" s="18">
        <f t="shared" ref="AE8:AE29" si="6">SUM(S8:T8)-R8</f>
        <v>0</v>
      </c>
      <c r="AF8" s="18">
        <f>SUM('02'!L8:M8,'02'!O8:S8)-'02'!K8</f>
        <v>0</v>
      </c>
    </row>
    <row r="9" spans="2:32" s="22" customFormat="1" ht="12" customHeight="1">
      <c r="B9" s="19"/>
      <c r="C9" s="19"/>
      <c r="D9" s="141" t="s">
        <v>54</v>
      </c>
      <c r="E9" s="141"/>
      <c r="F9" s="141"/>
      <c r="G9" s="147"/>
      <c r="H9" s="38">
        <f>SUM(I9,J9,K9,O9,R9,'02'!H9,'02'!I9,'02'!J9,'02'!K9,'02'!T9)</f>
        <v>929</v>
      </c>
      <c r="I9" s="40">
        <f t="shared" ref="I9:M9" si="7">SUM(I10:I13)</f>
        <v>4</v>
      </c>
      <c r="J9" s="40">
        <f t="shared" si="7"/>
        <v>2</v>
      </c>
      <c r="K9" s="40">
        <f t="shared" ref="K9:K62" si="8">SUM(L9:M9)</f>
        <v>502</v>
      </c>
      <c r="L9" s="40">
        <f t="shared" si="7"/>
        <v>389</v>
      </c>
      <c r="M9" s="41">
        <f t="shared" si="7"/>
        <v>113</v>
      </c>
      <c r="N9" s="121"/>
      <c r="O9" s="61">
        <f t="shared" ref="O9:O62" si="9">SUM(P9:Q9)</f>
        <v>1</v>
      </c>
      <c r="P9" s="62">
        <f t="shared" ref="P9:T9" si="10">SUM(P10:P13)</f>
        <v>1</v>
      </c>
      <c r="Q9" s="62">
        <f t="shared" si="10"/>
        <v>0</v>
      </c>
      <c r="R9" s="62">
        <f t="shared" ref="R9:R62" si="11">SUM(S9:T9)</f>
        <v>180</v>
      </c>
      <c r="S9" s="62">
        <f t="shared" si="10"/>
        <v>135</v>
      </c>
      <c r="T9" s="62">
        <f t="shared" si="10"/>
        <v>45</v>
      </c>
      <c r="U9" s="21"/>
      <c r="V9" s="19"/>
      <c r="W9" s="141" t="s">
        <v>55</v>
      </c>
      <c r="X9" s="141"/>
      <c r="Y9" s="141"/>
      <c r="Z9" s="141"/>
      <c r="AB9" s="18">
        <f>SUM(I9:J9,L9:M9,P9:Q9,S9:T9,'02'!H9:J9,'02'!L9:M9,'02'!O9:T9)-H9</f>
        <v>0</v>
      </c>
      <c r="AC9" s="18">
        <f t="shared" si="5"/>
        <v>0</v>
      </c>
      <c r="AD9" s="18">
        <f t="shared" si="2"/>
        <v>0</v>
      </c>
      <c r="AE9" s="18">
        <f t="shared" si="6"/>
        <v>0</v>
      </c>
      <c r="AF9" s="18">
        <f>SUM('02'!L9:M9,'02'!O9:S9)-'02'!K9</f>
        <v>0</v>
      </c>
    </row>
    <row r="10" spans="2:32" s="22" customFormat="1" ht="12" customHeight="1">
      <c r="B10" s="19"/>
      <c r="C10" s="19"/>
      <c r="D10" s="19"/>
      <c r="E10" s="141" t="s">
        <v>5</v>
      </c>
      <c r="F10" s="141"/>
      <c r="G10" s="147"/>
      <c r="H10" s="38">
        <f>SUM(I10,J10,K10,O10,R10,'02'!H10,'02'!I10,'02'!J10,'02'!K10,'02'!T10)</f>
        <v>867</v>
      </c>
      <c r="I10" s="40">
        <v>4</v>
      </c>
      <c r="J10" s="40">
        <v>2</v>
      </c>
      <c r="K10" s="40">
        <f t="shared" si="8"/>
        <v>482</v>
      </c>
      <c r="L10" s="40">
        <v>379</v>
      </c>
      <c r="M10" s="41">
        <v>103</v>
      </c>
      <c r="N10" s="122"/>
      <c r="O10" s="61">
        <f t="shared" si="9"/>
        <v>1</v>
      </c>
      <c r="P10" s="62">
        <v>1</v>
      </c>
      <c r="Q10" s="62">
        <v>0</v>
      </c>
      <c r="R10" s="62">
        <f t="shared" si="11"/>
        <v>164</v>
      </c>
      <c r="S10" s="62">
        <v>127</v>
      </c>
      <c r="T10" s="62">
        <v>37</v>
      </c>
      <c r="U10" s="21"/>
      <c r="V10" s="19"/>
      <c r="W10" s="19"/>
      <c r="X10" s="141" t="s">
        <v>5</v>
      </c>
      <c r="Y10" s="141"/>
      <c r="Z10" s="141"/>
      <c r="AB10" s="18">
        <f>SUM(I10:J10,L10:M10,P10:Q10,S10:T10,'02'!H10:J10,'02'!L10:M10,'02'!O10:T10)-H10</f>
        <v>0</v>
      </c>
      <c r="AC10" s="18">
        <f t="shared" si="5"/>
        <v>0</v>
      </c>
      <c r="AD10" s="18">
        <f t="shared" si="2"/>
        <v>0</v>
      </c>
      <c r="AE10" s="18">
        <f t="shared" si="6"/>
        <v>0</v>
      </c>
      <c r="AF10" s="18">
        <f>SUM('02'!L10:M10,'02'!O10:S10)-'02'!K10</f>
        <v>0</v>
      </c>
    </row>
    <row r="11" spans="2:32" s="22" customFormat="1" ht="12" customHeight="1">
      <c r="B11" s="19"/>
      <c r="C11" s="19"/>
      <c r="D11" s="19"/>
      <c r="E11" s="141" t="s">
        <v>37</v>
      </c>
      <c r="F11" s="141"/>
      <c r="G11" s="147"/>
      <c r="H11" s="38">
        <f>SUM(I11,J11,K11,O11,R11,'02'!H11,'02'!I11,'02'!J11,'02'!K11,'02'!T11)</f>
        <v>17</v>
      </c>
      <c r="I11" s="40">
        <v>0</v>
      </c>
      <c r="J11" s="40">
        <v>0</v>
      </c>
      <c r="K11" s="40">
        <f t="shared" si="8"/>
        <v>5</v>
      </c>
      <c r="L11" s="40">
        <v>4</v>
      </c>
      <c r="M11" s="41">
        <v>1</v>
      </c>
      <c r="N11" s="122"/>
      <c r="O11" s="61">
        <f t="shared" si="9"/>
        <v>0</v>
      </c>
      <c r="P11" s="62">
        <v>0</v>
      </c>
      <c r="Q11" s="62">
        <v>0</v>
      </c>
      <c r="R11" s="62">
        <f t="shared" si="11"/>
        <v>5</v>
      </c>
      <c r="S11" s="62">
        <v>4</v>
      </c>
      <c r="T11" s="62">
        <v>1</v>
      </c>
      <c r="U11" s="21"/>
      <c r="V11" s="19"/>
      <c r="W11" s="19"/>
      <c r="X11" s="141" t="s">
        <v>37</v>
      </c>
      <c r="Y11" s="141"/>
      <c r="Z11" s="141"/>
      <c r="AB11" s="18">
        <f>SUM(I11:J11,L11:M11,P11:Q11,S11:T11,'02'!H11:J11,'02'!L11:M11,'02'!O11:T11)-H11</f>
        <v>0</v>
      </c>
      <c r="AC11" s="18">
        <f t="shared" si="5"/>
        <v>0</v>
      </c>
      <c r="AD11" s="18">
        <f t="shared" si="2"/>
        <v>0</v>
      </c>
      <c r="AE11" s="18">
        <f t="shared" si="6"/>
        <v>0</v>
      </c>
      <c r="AF11" s="18">
        <f>SUM('02'!L11:M11,'02'!O11:S11)-'02'!K11</f>
        <v>0</v>
      </c>
    </row>
    <row r="12" spans="2:32" s="22" customFormat="1" ht="12" customHeight="1">
      <c r="B12" s="19"/>
      <c r="C12" s="19"/>
      <c r="D12" s="19"/>
      <c r="E12" s="141" t="s">
        <v>6</v>
      </c>
      <c r="F12" s="141"/>
      <c r="G12" s="147"/>
      <c r="H12" s="42">
        <f>SUM(I12,J12,K12,O12,R12,'02'!H12,'02'!I12,'02'!J12,'02'!K12,'02'!T12)</f>
        <v>25</v>
      </c>
      <c r="I12" s="43">
        <v>0</v>
      </c>
      <c r="J12" s="43">
        <v>0</v>
      </c>
      <c r="K12" s="43">
        <f t="shared" si="8"/>
        <v>10</v>
      </c>
      <c r="L12" s="43">
        <v>3</v>
      </c>
      <c r="M12" s="44">
        <v>7</v>
      </c>
      <c r="N12" s="122"/>
      <c r="O12" s="63">
        <f t="shared" si="9"/>
        <v>0</v>
      </c>
      <c r="P12" s="64">
        <v>0</v>
      </c>
      <c r="Q12" s="64">
        <v>0</v>
      </c>
      <c r="R12" s="64">
        <f t="shared" si="11"/>
        <v>3</v>
      </c>
      <c r="S12" s="64">
        <v>2</v>
      </c>
      <c r="T12" s="64">
        <v>1</v>
      </c>
      <c r="U12" s="21"/>
      <c r="V12" s="19"/>
      <c r="W12" s="19"/>
      <c r="X12" s="141" t="s">
        <v>6</v>
      </c>
      <c r="Y12" s="141"/>
      <c r="Z12" s="141"/>
      <c r="AB12" s="18">
        <f>SUM(I12:J12,L12:M12,P12:Q12,S12:T12,'02'!H12:J12,'02'!L12:M12,'02'!O12:T12)-H12</f>
        <v>0</v>
      </c>
      <c r="AC12" s="18">
        <f t="shared" si="5"/>
        <v>0</v>
      </c>
      <c r="AD12" s="18">
        <f t="shared" si="2"/>
        <v>0</v>
      </c>
      <c r="AE12" s="18">
        <f t="shared" si="6"/>
        <v>0</v>
      </c>
      <c r="AF12" s="18">
        <f>SUM('02'!L12:M12,'02'!O12:S12)-'02'!K12</f>
        <v>0</v>
      </c>
    </row>
    <row r="13" spans="2:32" s="22" customFormat="1" ht="12" customHeight="1">
      <c r="B13" s="19"/>
      <c r="C13" s="19"/>
      <c r="D13" s="19"/>
      <c r="E13" s="141" t="s">
        <v>7</v>
      </c>
      <c r="F13" s="141"/>
      <c r="G13" s="147"/>
      <c r="H13" s="42">
        <f>SUM(I13,J13,K13,O13,R13,'02'!H13,'02'!I13,'02'!J13,'02'!K13,'02'!T13)</f>
        <v>20</v>
      </c>
      <c r="I13" s="43">
        <v>0</v>
      </c>
      <c r="J13" s="43">
        <v>0</v>
      </c>
      <c r="K13" s="43">
        <f t="shared" si="8"/>
        <v>5</v>
      </c>
      <c r="L13" s="43">
        <v>3</v>
      </c>
      <c r="M13" s="44">
        <v>2</v>
      </c>
      <c r="N13" s="122"/>
      <c r="O13" s="63">
        <f t="shared" si="9"/>
        <v>0</v>
      </c>
      <c r="P13" s="64">
        <v>0</v>
      </c>
      <c r="Q13" s="64">
        <v>0</v>
      </c>
      <c r="R13" s="64">
        <f t="shared" si="11"/>
        <v>8</v>
      </c>
      <c r="S13" s="64">
        <v>2</v>
      </c>
      <c r="T13" s="64">
        <v>6</v>
      </c>
      <c r="U13" s="21"/>
      <c r="V13" s="19"/>
      <c r="W13" s="19"/>
      <c r="X13" s="141" t="s">
        <v>7</v>
      </c>
      <c r="Y13" s="141"/>
      <c r="Z13" s="141"/>
      <c r="AB13" s="18">
        <f>SUM(I13:J13,L13:M13,P13:Q13,S13:T13,'02'!H13:J13,'02'!L13:M13,'02'!O13:T13)-H13</f>
        <v>0</v>
      </c>
      <c r="AC13" s="18">
        <f t="shared" si="5"/>
        <v>0</v>
      </c>
      <c r="AD13" s="18">
        <f t="shared" si="2"/>
        <v>0</v>
      </c>
      <c r="AE13" s="18">
        <f t="shared" si="6"/>
        <v>0</v>
      </c>
      <c r="AF13" s="18">
        <f>SUM('02'!L13:M13,'02'!O13:S13)-'02'!K13</f>
        <v>0</v>
      </c>
    </row>
    <row r="14" spans="2:32" s="22" customFormat="1" ht="12" customHeight="1">
      <c r="B14" s="19"/>
      <c r="C14" s="19"/>
      <c r="D14" s="141" t="s">
        <v>38</v>
      </c>
      <c r="E14" s="141"/>
      <c r="F14" s="141"/>
      <c r="G14" s="147"/>
      <c r="H14" s="42">
        <f>SUM(I14,J14,K14,O14,R14,'02'!H14,'02'!I14,'02'!J14,'02'!K14,'02'!T14)</f>
        <v>1397</v>
      </c>
      <c r="I14" s="43">
        <f t="shared" ref="I14:M14" si="12">SUM(I15:I18)</f>
        <v>1</v>
      </c>
      <c r="J14" s="43">
        <f t="shared" si="12"/>
        <v>0</v>
      </c>
      <c r="K14" s="43">
        <f t="shared" si="8"/>
        <v>1172</v>
      </c>
      <c r="L14" s="43">
        <f t="shared" si="12"/>
        <v>871</v>
      </c>
      <c r="M14" s="44">
        <f t="shared" si="12"/>
        <v>301</v>
      </c>
      <c r="N14" s="121"/>
      <c r="O14" s="63">
        <f t="shared" si="9"/>
        <v>24</v>
      </c>
      <c r="P14" s="64">
        <f t="shared" ref="P14:T14" si="13">SUM(P15:P18)</f>
        <v>23</v>
      </c>
      <c r="Q14" s="64">
        <f t="shared" si="13"/>
        <v>1</v>
      </c>
      <c r="R14" s="64">
        <f t="shared" si="11"/>
        <v>112</v>
      </c>
      <c r="S14" s="64">
        <f t="shared" si="13"/>
        <v>99</v>
      </c>
      <c r="T14" s="64">
        <f t="shared" si="13"/>
        <v>13</v>
      </c>
      <c r="U14" s="21"/>
      <c r="V14" s="19"/>
      <c r="W14" s="141" t="s">
        <v>38</v>
      </c>
      <c r="X14" s="141"/>
      <c r="Y14" s="141"/>
      <c r="Z14" s="141"/>
      <c r="AB14" s="18">
        <f>SUM(I14:J14,L14:M14,P14:Q14,S14:T14,'02'!H14:J14,'02'!L14:M14,'02'!O14:T14)-H14</f>
        <v>0</v>
      </c>
      <c r="AC14" s="18">
        <f t="shared" si="5"/>
        <v>0</v>
      </c>
      <c r="AD14" s="18">
        <f t="shared" si="2"/>
        <v>0</v>
      </c>
      <c r="AE14" s="18">
        <f t="shared" si="6"/>
        <v>0</v>
      </c>
      <c r="AF14" s="18">
        <f>SUM('02'!L14:M14,'02'!O14:S14)-'02'!K14</f>
        <v>0</v>
      </c>
    </row>
    <row r="15" spans="2:32" s="22" customFormat="1" ht="12" customHeight="1">
      <c r="B15" s="19"/>
      <c r="C15" s="19"/>
      <c r="D15" s="19"/>
      <c r="E15" s="141" t="s">
        <v>8</v>
      </c>
      <c r="F15" s="141"/>
      <c r="G15" s="147"/>
      <c r="H15" s="42">
        <f>SUM(I15,J15,K15,O15,R15,'02'!H15,'02'!I15,'02'!J15,'02'!K15,'02'!T15)</f>
        <v>16</v>
      </c>
      <c r="I15" s="43">
        <v>0</v>
      </c>
      <c r="J15" s="43">
        <v>0</v>
      </c>
      <c r="K15" s="43">
        <f t="shared" si="8"/>
        <v>5</v>
      </c>
      <c r="L15" s="43">
        <v>4</v>
      </c>
      <c r="M15" s="44">
        <v>1</v>
      </c>
      <c r="N15" s="122"/>
      <c r="O15" s="63">
        <f t="shared" si="9"/>
        <v>0</v>
      </c>
      <c r="P15" s="64">
        <v>0</v>
      </c>
      <c r="Q15" s="64">
        <v>0</v>
      </c>
      <c r="R15" s="64">
        <f t="shared" si="11"/>
        <v>2</v>
      </c>
      <c r="S15" s="64">
        <v>1</v>
      </c>
      <c r="T15" s="64">
        <v>1</v>
      </c>
      <c r="U15" s="21"/>
      <c r="V15" s="19"/>
      <c r="W15" s="19"/>
      <c r="X15" s="141" t="s">
        <v>8</v>
      </c>
      <c r="Y15" s="141"/>
      <c r="Z15" s="141"/>
      <c r="AB15" s="18">
        <f>SUM(I15:J15,L15:M15,P15:Q15,S15:T15,'02'!H15:J15,'02'!L15:M15,'02'!O15:T15)-H15</f>
        <v>0</v>
      </c>
      <c r="AC15" s="18">
        <f t="shared" si="5"/>
        <v>0</v>
      </c>
      <c r="AD15" s="18">
        <f t="shared" si="2"/>
        <v>0</v>
      </c>
      <c r="AE15" s="18">
        <f t="shared" si="6"/>
        <v>0</v>
      </c>
      <c r="AF15" s="18">
        <f>SUM('02'!L15:M15,'02'!O15:S15)-'02'!K15</f>
        <v>0</v>
      </c>
    </row>
    <row r="16" spans="2:32" s="22" customFormat="1" ht="12" customHeight="1">
      <c r="B16" s="19"/>
      <c r="C16" s="19"/>
      <c r="D16" s="19"/>
      <c r="E16" s="141" t="s">
        <v>9</v>
      </c>
      <c r="F16" s="141"/>
      <c r="G16" s="147"/>
      <c r="H16" s="42">
        <f>SUM(I16,J16,K16,O16,R16,'02'!H16,'02'!I16,'02'!J16,'02'!K16,'02'!T16)</f>
        <v>585</v>
      </c>
      <c r="I16" s="43">
        <v>0</v>
      </c>
      <c r="J16" s="43">
        <v>0</v>
      </c>
      <c r="K16" s="43">
        <f t="shared" si="8"/>
        <v>509</v>
      </c>
      <c r="L16" s="43">
        <v>364</v>
      </c>
      <c r="M16" s="44">
        <v>145</v>
      </c>
      <c r="N16" s="122"/>
      <c r="O16" s="63">
        <f t="shared" si="9"/>
        <v>2</v>
      </c>
      <c r="P16" s="64">
        <v>2</v>
      </c>
      <c r="Q16" s="64">
        <v>0</v>
      </c>
      <c r="R16" s="64">
        <f t="shared" si="11"/>
        <v>64</v>
      </c>
      <c r="S16" s="64">
        <v>61</v>
      </c>
      <c r="T16" s="64">
        <v>3</v>
      </c>
      <c r="U16" s="21"/>
      <c r="V16" s="19"/>
      <c r="W16" s="19"/>
      <c r="X16" s="141" t="s">
        <v>9</v>
      </c>
      <c r="Y16" s="141"/>
      <c r="Z16" s="141"/>
      <c r="AB16" s="18">
        <f>SUM(I16:J16,L16:M16,P16:Q16,S16:T16,'02'!H16:J16,'02'!L16:M16,'02'!O16:T16)-H16</f>
        <v>0</v>
      </c>
      <c r="AC16" s="18">
        <f t="shared" si="5"/>
        <v>0</v>
      </c>
      <c r="AD16" s="18">
        <f t="shared" si="2"/>
        <v>0</v>
      </c>
      <c r="AE16" s="18">
        <f t="shared" si="6"/>
        <v>0</v>
      </c>
      <c r="AF16" s="18">
        <f>SUM('02'!L16:M16,'02'!O16:S16)-'02'!K16</f>
        <v>0</v>
      </c>
    </row>
    <row r="17" spans="2:32" s="22" customFormat="1" ht="12" customHeight="1">
      <c r="B17" s="19"/>
      <c r="C17" s="19"/>
      <c r="D17" s="19"/>
      <c r="E17" s="166" t="s">
        <v>129</v>
      </c>
      <c r="F17" s="141"/>
      <c r="G17" s="147"/>
      <c r="H17" s="42">
        <f>SUM(I17,J17,K17,O17,R17,'02'!H17,'02'!I17,'02'!J17,'02'!K17,'02'!T17)</f>
        <v>43</v>
      </c>
      <c r="I17" s="43">
        <v>0</v>
      </c>
      <c r="J17" s="43">
        <v>0</v>
      </c>
      <c r="K17" s="43">
        <f t="shared" si="8"/>
        <v>33</v>
      </c>
      <c r="L17" s="43">
        <v>12</v>
      </c>
      <c r="M17" s="44">
        <v>21</v>
      </c>
      <c r="N17" s="122"/>
      <c r="O17" s="63">
        <f t="shared" si="9"/>
        <v>0</v>
      </c>
      <c r="P17" s="64">
        <v>0</v>
      </c>
      <c r="Q17" s="64">
        <v>0</v>
      </c>
      <c r="R17" s="64">
        <f t="shared" si="11"/>
        <v>3</v>
      </c>
      <c r="S17" s="64">
        <v>3</v>
      </c>
      <c r="T17" s="64">
        <v>0</v>
      </c>
      <c r="U17" s="21"/>
      <c r="V17" s="19"/>
      <c r="W17" s="19"/>
      <c r="X17" s="141" t="s">
        <v>129</v>
      </c>
      <c r="Y17" s="141"/>
      <c r="Z17" s="141"/>
      <c r="AB17" s="18">
        <f>SUM(I17:J17,L17:M17,P17:Q17,S17:T17,'02'!H17:J17,'02'!L17:M17,'02'!O17:T17)-H17</f>
        <v>0</v>
      </c>
      <c r="AC17" s="18">
        <f t="shared" si="5"/>
        <v>0</v>
      </c>
      <c r="AD17" s="18">
        <f t="shared" si="2"/>
        <v>0</v>
      </c>
      <c r="AE17" s="18">
        <f t="shared" si="6"/>
        <v>0</v>
      </c>
      <c r="AF17" s="18">
        <f>SUM('02'!L17:M17,'02'!O17:S17)-'02'!K17</f>
        <v>0</v>
      </c>
    </row>
    <row r="18" spans="2:32" s="22" customFormat="1" ht="12" customHeight="1">
      <c r="B18" s="19"/>
      <c r="C18" s="19"/>
      <c r="D18" s="19"/>
      <c r="E18" s="141" t="s">
        <v>10</v>
      </c>
      <c r="F18" s="141"/>
      <c r="G18" s="147"/>
      <c r="H18" s="42">
        <f>SUM(I18,J18,K18,O18,R18,'02'!H18,'02'!I18,'02'!J18,'02'!K18,'02'!T18)</f>
        <v>753</v>
      </c>
      <c r="I18" s="43">
        <v>1</v>
      </c>
      <c r="J18" s="43">
        <v>0</v>
      </c>
      <c r="K18" s="43">
        <f t="shared" si="8"/>
        <v>625</v>
      </c>
      <c r="L18" s="43">
        <v>491</v>
      </c>
      <c r="M18" s="44">
        <v>134</v>
      </c>
      <c r="N18" s="122"/>
      <c r="O18" s="63">
        <f t="shared" si="9"/>
        <v>22</v>
      </c>
      <c r="P18" s="64">
        <v>21</v>
      </c>
      <c r="Q18" s="64">
        <v>1</v>
      </c>
      <c r="R18" s="64">
        <f t="shared" si="11"/>
        <v>43</v>
      </c>
      <c r="S18" s="64">
        <v>34</v>
      </c>
      <c r="T18" s="64">
        <v>9</v>
      </c>
      <c r="U18" s="21"/>
      <c r="V18" s="19"/>
      <c r="W18" s="19"/>
      <c r="X18" s="141" t="s">
        <v>10</v>
      </c>
      <c r="Y18" s="141"/>
      <c r="Z18" s="141"/>
      <c r="AB18" s="18">
        <f>SUM(I18:J18,L18:M18,P18:Q18,S18:T18,'02'!H18:J18,'02'!L18:M18,'02'!O18:T18)-H18</f>
        <v>0</v>
      </c>
      <c r="AC18" s="18">
        <f t="shared" si="5"/>
        <v>0</v>
      </c>
      <c r="AD18" s="18">
        <f t="shared" si="2"/>
        <v>0</v>
      </c>
      <c r="AE18" s="18">
        <f t="shared" si="6"/>
        <v>0</v>
      </c>
      <c r="AF18" s="18">
        <f>SUM('02'!L18:M18,'02'!O18:S18)-'02'!K18</f>
        <v>0</v>
      </c>
    </row>
    <row r="19" spans="2:32" s="22" customFormat="1" ht="12" customHeight="1">
      <c r="B19" s="19"/>
      <c r="C19" s="19"/>
      <c r="D19" s="141" t="s">
        <v>39</v>
      </c>
      <c r="E19" s="141"/>
      <c r="F19" s="141"/>
      <c r="G19" s="147"/>
      <c r="H19" s="42">
        <f>SUM(I19,J19,K19,O19,R19,'02'!H19,'02'!I19,'02'!J19,'02'!K19,'02'!T19)</f>
        <v>786</v>
      </c>
      <c r="I19" s="43">
        <v>0</v>
      </c>
      <c r="J19" s="43">
        <v>1</v>
      </c>
      <c r="K19" s="43">
        <f t="shared" si="8"/>
        <v>329</v>
      </c>
      <c r="L19" s="43">
        <v>190</v>
      </c>
      <c r="M19" s="44">
        <v>139</v>
      </c>
      <c r="N19" s="122"/>
      <c r="O19" s="63">
        <f t="shared" si="9"/>
        <v>3</v>
      </c>
      <c r="P19" s="64">
        <v>2</v>
      </c>
      <c r="Q19" s="64">
        <v>1</v>
      </c>
      <c r="R19" s="64">
        <f t="shared" si="11"/>
        <v>166</v>
      </c>
      <c r="S19" s="64">
        <v>120</v>
      </c>
      <c r="T19" s="64">
        <v>46</v>
      </c>
      <c r="U19" s="21"/>
      <c r="V19" s="19"/>
      <c r="W19" s="141" t="s">
        <v>39</v>
      </c>
      <c r="X19" s="141"/>
      <c r="Y19" s="141"/>
      <c r="Z19" s="141"/>
      <c r="AB19" s="18">
        <f>SUM(I19:J19,L19:M19,P19:Q19,S19:T19,'02'!H19:J19,'02'!L19:M19,'02'!O19:T19)-H19</f>
        <v>0</v>
      </c>
      <c r="AC19" s="18">
        <f t="shared" si="5"/>
        <v>0</v>
      </c>
      <c r="AD19" s="18">
        <f t="shared" si="2"/>
        <v>0</v>
      </c>
      <c r="AE19" s="18">
        <f t="shared" si="6"/>
        <v>0</v>
      </c>
      <c r="AF19" s="18">
        <f>SUM('02'!L19:M19,'02'!O19:S19)-'02'!K19</f>
        <v>0</v>
      </c>
    </row>
    <row r="20" spans="2:32" s="22" customFormat="1" ht="12" customHeight="1">
      <c r="B20" s="19"/>
      <c r="C20" s="19"/>
      <c r="D20" s="166" t="s">
        <v>130</v>
      </c>
      <c r="E20" s="141"/>
      <c r="F20" s="141"/>
      <c r="G20" s="147"/>
      <c r="H20" s="42">
        <f>SUM(I20,J20,K20,O20,R20,'02'!H20,'02'!I20,'02'!J20,'02'!K20,'02'!T20)</f>
        <v>1332</v>
      </c>
      <c r="I20" s="43">
        <v>39</v>
      </c>
      <c r="J20" s="43">
        <v>1</v>
      </c>
      <c r="K20" s="43">
        <f t="shared" si="8"/>
        <v>1029</v>
      </c>
      <c r="L20" s="43">
        <v>183</v>
      </c>
      <c r="M20" s="44">
        <v>846</v>
      </c>
      <c r="N20" s="122"/>
      <c r="O20" s="63">
        <f t="shared" si="9"/>
        <v>0</v>
      </c>
      <c r="P20" s="64">
        <v>0</v>
      </c>
      <c r="Q20" s="64">
        <v>0</v>
      </c>
      <c r="R20" s="64">
        <f t="shared" si="11"/>
        <v>120</v>
      </c>
      <c r="S20" s="64">
        <v>22</v>
      </c>
      <c r="T20" s="64">
        <v>98</v>
      </c>
      <c r="U20" s="21"/>
      <c r="V20" s="19"/>
      <c r="W20" s="141" t="s">
        <v>130</v>
      </c>
      <c r="X20" s="141"/>
      <c r="Y20" s="141"/>
      <c r="Z20" s="141"/>
      <c r="AB20" s="18">
        <f>SUM(I20:J20,L20:M20,P20:Q20,S20:T20,'02'!H20:J20,'02'!L20:M20,'02'!O20:T20)-H20</f>
        <v>0</v>
      </c>
      <c r="AC20" s="18">
        <f t="shared" si="5"/>
        <v>0</v>
      </c>
      <c r="AD20" s="18">
        <f t="shared" si="2"/>
        <v>0</v>
      </c>
      <c r="AE20" s="18">
        <f t="shared" si="6"/>
        <v>0</v>
      </c>
      <c r="AF20" s="18">
        <f>SUM('02'!L20:M20,'02'!O20:S20)-'02'!K20</f>
        <v>0</v>
      </c>
    </row>
    <row r="21" spans="2:32" s="17" customFormat="1" ht="12" customHeight="1">
      <c r="B21" s="16"/>
      <c r="C21" s="145" t="s">
        <v>40</v>
      </c>
      <c r="D21" s="145"/>
      <c r="E21" s="145"/>
      <c r="F21" s="145"/>
      <c r="G21" s="146"/>
      <c r="H21" s="42">
        <f>SUM(I21,J21,K21,O21,R21,'02'!H21,'02'!I21,'02'!J21,'02'!K21,'02'!T21)</f>
        <v>51829</v>
      </c>
      <c r="I21" s="42">
        <f t="shared" ref="I21:M21" si="14">SUM(I22,I23,I24,I26,I27)</f>
        <v>237</v>
      </c>
      <c r="J21" s="42">
        <f t="shared" si="14"/>
        <v>11</v>
      </c>
      <c r="K21" s="42">
        <f t="shared" si="8"/>
        <v>45220</v>
      </c>
      <c r="L21" s="42">
        <f t="shared" si="14"/>
        <v>23415</v>
      </c>
      <c r="M21" s="45">
        <f t="shared" si="14"/>
        <v>21805</v>
      </c>
      <c r="N21" s="120"/>
      <c r="O21" s="65">
        <f t="shared" si="9"/>
        <v>231</v>
      </c>
      <c r="P21" s="66">
        <f t="shared" ref="P21:T21" si="15">SUM(P22,P23,P24,P26,P27)</f>
        <v>191</v>
      </c>
      <c r="Q21" s="66">
        <f t="shared" si="15"/>
        <v>40</v>
      </c>
      <c r="R21" s="66">
        <f t="shared" si="11"/>
        <v>4416</v>
      </c>
      <c r="S21" s="66">
        <f t="shared" si="15"/>
        <v>2902</v>
      </c>
      <c r="T21" s="66">
        <f t="shared" si="15"/>
        <v>1514</v>
      </c>
      <c r="U21" s="15"/>
      <c r="V21" s="145" t="s">
        <v>40</v>
      </c>
      <c r="W21" s="145"/>
      <c r="X21" s="145"/>
      <c r="Y21" s="145"/>
      <c r="Z21" s="145"/>
      <c r="AB21" s="18">
        <f>SUM(I21:J21,L21:M21,P21:Q21,S21:T21,'02'!H21:J21,'02'!L21:M21,'02'!O21:T21)-H21</f>
        <v>0</v>
      </c>
      <c r="AC21" s="18">
        <f t="shared" si="5"/>
        <v>0</v>
      </c>
      <c r="AD21" s="18">
        <f t="shared" si="2"/>
        <v>0</v>
      </c>
      <c r="AE21" s="18">
        <f t="shared" si="6"/>
        <v>0</v>
      </c>
      <c r="AF21" s="18">
        <f>SUM('02'!L21:M21,'02'!O21:S21)-'02'!K21</f>
        <v>0</v>
      </c>
    </row>
    <row r="22" spans="2:32" s="22" customFormat="1" ht="12" customHeight="1">
      <c r="B22" s="19"/>
      <c r="C22" s="19"/>
      <c r="D22" s="141" t="s">
        <v>4</v>
      </c>
      <c r="E22" s="141"/>
      <c r="F22" s="141"/>
      <c r="G22" s="147"/>
      <c r="H22" s="42">
        <f>SUM(I22,J22,K22,O22,R22,'02'!H22,'02'!I22,'02'!J22,'02'!K22,'02'!T22)</f>
        <v>5</v>
      </c>
      <c r="I22" s="43">
        <v>0</v>
      </c>
      <c r="J22" s="43">
        <v>0</v>
      </c>
      <c r="K22" s="43">
        <f t="shared" si="8"/>
        <v>0</v>
      </c>
      <c r="L22" s="43">
        <v>0</v>
      </c>
      <c r="M22" s="44">
        <v>0</v>
      </c>
      <c r="N22" s="122"/>
      <c r="O22" s="63">
        <f t="shared" si="9"/>
        <v>0</v>
      </c>
      <c r="P22" s="64">
        <v>0</v>
      </c>
      <c r="Q22" s="64">
        <v>0</v>
      </c>
      <c r="R22" s="64">
        <f t="shared" si="11"/>
        <v>1</v>
      </c>
      <c r="S22" s="64">
        <v>1</v>
      </c>
      <c r="T22" s="64">
        <v>0</v>
      </c>
      <c r="U22" s="21"/>
      <c r="V22" s="19"/>
      <c r="W22" s="141" t="s">
        <v>4</v>
      </c>
      <c r="X22" s="141"/>
      <c r="Y22" s="141"/>
      <c r="Z22" s="141"/>
      <c r="AB22" s="18">
        <f>SUM(I22:J22,L22:M22,P22:Q22,S22:T22,'02'!H22:J22,'02'!L22:M22,'02'!O22:T22)-H22</f>
        <v>0</v>
      </c>
      <c r="AC22" s="18">
        <f t="shared" si="5"/>
        <v>0</v>
      </c>
      <c r="AD22" s="18">
        <f t="shared" si="2"/>
        <v>0</v>
      </c>
      <c r="AE22" s="18">
        <f t="shared" si="6"/>
        <v>0</v>
      </c>
      <c r="AF22" s="18">
        <f>SUM('02'!L22:M22,'02'!O22:S22)-'02'!K22</f>
        <v>0</v>
      </c>
    </row>
    <row r="23" spans="2:32" s="22" customFormat="1" ht="12" customHeight="1">
      <c r="B23" s="19"/>
      <c r="C23" s="19"/>
      <c r="D23" s="141" t="s">
        <v>41</v>
      </c>
      <c r="E23" s="141"/>
      <c r="F23" s="141"/>
      <c r="G23" s="147"/>
      <c r="H23" s="42">
        <f>SUM(I23,J23,K23,O23,R23,'02'!H23,'02'!I23,'02'!J23,'02'!K23,'02'!T23)</f>
        <v>27637</v>
      </c>
      <c r="I23" s="43">
        <v>27</v>
      </c>
      <c r="J23" s="43">
        <v>4</v>
      </c>
      <c r="K23" s="43">
        <f t="shared" si="8"/>
        <v>24647</v>
      </c>
      <c r="L23" s="43">
        <v>15251</v>
      </c>
      <c r="M23" s="44">
        <v>9396</v>
      </c>
      <c r="N23" s="122"/>
      <c r="O23" s="63">
        <f t="shared" si="9"/>
        <v>158</v>
      </c>
      <c r="P23" s="64">
        <v>131</v>
      </c>
      <c r="Q23" s="64">
        <v>27</v>
      </c>
      <c r="R23" s="64">
        <f t="shared" si="11"/>
        <v>2228</v>
      </c>
      <c r="S23" s="64">
        <v>1588</v>
      </c>
      <c r="T23" s="64">
        <v>640</v>
      </c>
      <c r="U23" s="21"/>
      <c r="V23" s="19"/>
      <c r="W23" s="141" t="s">
        <v>41</v>
      </c>
      <c r="X23" s="141"/>
      <c r="Y23" s="141"/>
      <c r="Z23" s="141"/>
      <c r="AB23" s="18">
        <f>SUM(I23:J23,L23:M23,P23:Q23,S23:T23,'02'!H23:J23,'02'!L23:M23,'02'!O23:T23)-H23</f>
        <v>0</v>
      </c>
      <c r="AC23" s="18">
        <f t="shared" si="5"/>
        <v>0</v>
      </c>
      <c r="AD23" s="18">
        <f t="shared" si="2"/>
        <v>0</v>
      </c>
      <c r="AE23" s="18">
        <f t="shared" si="6"/>
        <v>0</v>
      </c>
      <c r="AF23" s="18">
        <f>SUM('02'!L23:M23,'02'!O23:S23)-'02'!K23</f>
        <v>0</v>
      </c>
    </row>
    <row r="24" spans="2:32" s="22" customFormat="1" ht="12" customHeight="1">
      <c r="B24" s="19"/>
      <c r="C24" s="19"/>
      <c r="D24" s="141" t="s">
        <v>56</v>
      </c>
      <c r="E24" s="141"/>
      <c r="F24" s="141"/>
      <c r="G24" s="147"/>
      <c r="H24" s="42">
        <f>SUM(I24,J24,K24,O24,R24,'02'!H24,'02'!I24,'02'!J24,'02'!K24,'02'!T24)</f>
        <v>18963</v>
      </c>
      <c r="I24" s="43">
        <v>134</v>
      </c>
      <c r="J24" s="43">
        <v>5</v>
      </c>
      <c r="K24" s="43">
        <f t="shared" si="8"/>
        <v>15802</v>
      </c>
      <c r="L24" s="43">
        <v>6793</v>
      </c>
      <c r="M24" s="44">
        <v>9009</v>
      </c>
      <c r="N24" s="122"/>
      <c r="O24" s="63">
        <f t="shared" si="9"/>
        <v>64</v>
      </c>
      <c r="P24" s="64">
        <v>52</v>
      </c>
      <c r="Q24" s="64">
        <v>12</v>
      </c>
      <c r="R24" s="64">
        <f t="shared" si="11"/>
        <v>2034</v>
      </c>
      <c r="S24" s="64">
        <v>1225</v>
      </c>
      <c r="T24" s="64">
        <v>809</v>
      </c>
      <c r="U24" s="21"/>
      <c r="V24" s="19"/>
      <c r="W24" s="141" t="s">
        <v>21</v>
      </c>
      <c r="X24" s="141"/>
      <c r="Y24" s="141"/>
      <c r="Z24" s="141"/>
      <c r="AB24" s="18">
        <f>SUM(I24:J24,L24:M24,P24:Q24,S24:T24,'02'!H24:J24,'02'!L24:M24,'02'!O24:T24)-H24</f>
        <v>0</v>
      </c>
      <c r="AC24" s="18">
        <f t="shared" si="5"/>
        <v>0</v>
      </c>
      <c r="AD24" s="18">
        <f t="shared" si="2"/>
        <v>0</v>
      </c>
      <c r="AE24" s="18">
        <f t="shared" si="6"/>
        <v>0</v>
      </c>
      <c r="AF24" s="18">
        <f>SUM('02'!L24:M24,'02'!O24:S24)-'02'!K24</f>
        <v>0</v>
      </c>
    </row>
    <row r="25" spans="2:32" s="22" customFormat="1" ht="12" customHeight="1">
      <c r="B25" s="19"/>
      <c r="C25" s="19"/>
      <c r="D25" s="19"/>
      <c r="E25" s="140" t="s">
        <v>22</v>
      </c>
      <c r="F25" s="140"/>
      <c r="G25" s="20" t="s">
        <v>20</v>
      </c>
      <c r="H25" s="42">
        <f>SUM(I25,J25,K25,O25,R25,'02'!H25,'02'!I25,'02'!J25,'02'!K25,'02'!T25)</f>
        <v>71</v>
      </c>
      <c r="I25" s="43">
        <v>0</v>
      </c>
      <c r="J25" s="43">
        <v>0</v>
      </c>
      <c r="K25" s="43">
        <f t="shared" si="8"/>
        <v>15</v>
      </c>
      <c r="L25" s="43">
        <v>8</v>
      </c>
      <c r="M25" s="44">
        <v>7</v>
      </c>
      <c r="N25" s="122"/>
      <c r="O25" s="63">
        <f t="shared" si="9"/>
        <v>0</v>
      </c>
      <c r="P25" s="64">
        <v>0</v>
      </c>
      <c r="Q25" s="64">
        <v>0</v>
      </c>
      <c r="R25" s="64">
        <f t="shared" si="11"/>
        <v>29</v>
      </c>
      <c r="S25" s="64">
        <v>8</v>
      </c>
      <c r="T25" s="64">
        <v>21</v>
      </c>
      <c r="U25" s="21"/>
      <c r="V25" s="19"/>
      <c r="W25" s="19"/>
      <c r="X25" s="140" t="s">
        <v>22</v>
      </c>
      <c r="Y25" s="140"/>
      <c r="Z25" s="19" t="s">
        <v>20</v>
      </c>
      <c r="AB25" s="18">
        <f>SUM(I25:J25,L25:M25,P25:Q25,S25:T25,'02'!H25:J25,'02'!L25:M25,'02'!O25:T25)-H25</f>
        <v>0</v>
      </c>
      <c r="AC25" s="18">
        <f t="shared" si="5"/>
        <v>0</v>
      </c>
      <c r="AD25" s="18">
        <f t="shared" si="2"/>
        <v>0</v>
      </c>
      <c r="AE25" s="18">
        <f t="shared" si="6"/>
        <v>0</v>
      </c>
      <c r="AF25" s="18">
        <f>SUM('02'!L25:M25,'02'!O25:S25)-'02'!K25</f>
        <v>0</v>
      </c>
    </row>
    <row r="26" spans="2:32" s="22" customFormat="1" ht="12" customHeight="1">
      <c r="B26" s="19"/>
      <c r="C26" s="19"/>
      <c r="D26" s="141" t="s">
        <v>23</v>
      </c>
      <c r="E26" s="141"/>
      <c r="F26" s="141"/>
      <c r="G26" s="147"/>
      <c r="H26" s="42">
        <f>SUM(I26,J26,K26,O26,R26,'02'!H26,'02'!I26,'02'!J26,'02'!K26,'02'!T26)</f>
        <v>3778</v>
      </c>
      <c r="I26" s="43">
        <v>54</v>
      </c>
      <c r="J26" s="43">
        <v>2</v>
      </c>
      <c r="K26" s="43">
        <f t="shared" si="8"/>
        <v>3459</v>
      </c>
      <c r="L26" s="43">
        <v>1225</v>
      </c>
      <c r="M26" s="44">
        <v>2234</v>
      </c>
      <c r="N26" s="122"/>
      <c r="O26" s="63">
        <f t="shared" si="9"/>
        <v>8</v>
      </c>
      <c r="P26" s="64">
        <v>8</v>
      </c>
      <c r="Q26" s="64">
        <v>0</v>
      </c>
      <c r="R26" s="64">
        <f t="shared" si="11"/>
        <v>123</v>
      </c>
      <c r="S26" s="64">
        <v>72</v>
      </c>
      <c r="T26" s="64">
        <v>51</v>
      </c>
      <c r="U26" s="21"/>
      <c r="V26" s="19"/>
      <c r="W26" s="141" t="s">
        <v>23</v>
      </c>
      <c r="X26" s="141"/>
      <c r="Y26" s="141"/>
      <c r="Z26" s="141"/>
      <c r="AB26" s="18">
        <f>SUM(I26:J26,L26:M26,P26:Q26,S26:T26,'02'!H26:J26,'02'!L26:M26,'02'!O26:T26)-H26</f>
        <v>0</v>
      </c>
      <c r="AC26" s="18">
        <f t="shared" si="5"/>
        <v>0</v>
      </c>
      <c r="AD26" s="18">
        <f t="shared" si="2"/>
        <v>0</v>
      </c>
      <c r="AE26" s="18">
        <f t="shared" si="6"/>
        <v>0</v>
      </c>
      <c r="AF26" s="18">
        <f>SUM('02'!L26:M26,'02'!O26:S26)-'02'!K26</f>
        <v>0</v>
      </c>
    </row>
    <row r="27" spans="2:32" s="22" customFormat="1" ht="12" customHeight="1">
      <c r="B27" s="19"/>
      <c r="C27" s="19"/>
      <c r="D27" s="141" t="s">
        <v>24</v>
      </c>
      <c r="E27" s="141"/>
      <c r="F27" s="141"/>
      <c r="G27" s="147"/>
      <c r="H27" s="42">
        <f>SUM(I27,J27,K27,O27,R27,'02'!H27,'02'!I27,'02'!J27,'02'!K27,'02'!T27)</f>
        <v>1446</v>
      </c>
      <c r="I27" s="43">
        <v>22</v>
      </c>
      <c r="J27" s="43">
        <v>0</v>
      </c>
      <c r="K27" s="43">
        <f t="shared" si="8"/>
        <v>1312</v>
      </c>
      <c r="L27" s="43">
        <v>146</v>
      </c>
      <c r="M27" s="44">
        <v>1166</v>
      </c>
      <c r="N27" s="122"/>
      <c r="O27" s="63">
        <f t="shared" si="9"/>
        <v>1</v>
      </c>
      <c r="P27" s="64">
        <v>0</v>
      </c>
      <c r="Q27" s="64">
        <v>1</v>
      </c>
      <c r="R27" s="64">
        <f t="shared" si="11"/>
        <v>30</v>
      </c>
      <c r="S27" s="64">
        <v>16</v>
      </c>
      <c r="T27" s="64">
        <v>14</v>
      </c>
      <c r="U27" s="21"/>
      <c r="V27" s="19"/>
      <c r="W27" s="141" t="s">
        <v>24</v>
      </c>
      <c r="X27" s="141"/>
      <c r="Y27" s="141"/>
      <c r="Z27" s="141"/>
      <c r="AB27" s="18">
        <f>SUM(I27:J27,L27:M27,P27:Q27,S27:T27,'02'!H27:J27,'02'!L27:M27,'02'!O27:T27)-H27</f>
        <v>0</v>
      </c>
      <c r="AC27" s="18">
        <f t="shared" si="5"/>
        <v>0</v>
      </c>
      <c r="AD27" s="18">
        <f t="shared" si="2"/>
        <v>0</v>
      </c>
      <c r="AE27" s="18">
        <f t="shared" si="6"/>
        <v>0</v>
      </c>
      <c r="AF27" s="18">
        <f>SUM('02'!L27:M27,'02'!O27:S27)-'02'!K27</f>
        <v>0</v>
      </c>
    </row>
    <row r="28" spans="2:32" s="17" customFormat="1" ht="12" customHeight="1">
      <c r="B28" s="16"/>
      <c r="C28" s="145" t="s">
        <v>25</v>
      </c>
      <c r="D28" s="145"/>
      <c r="E28" s="145"/>
      <c r="F28" s="145"/>
      <c r="G28" s="146"/>
      <c r="H28" s="42">
        <f>SUM(I28,J28,K28,O28,R28,'02'!H28,'02'!I28,'02'!J28,'02'!K28,'02'!T28)</f>
        <v>417291</v>
      </c>
      <c r="I28" s="42">
        <f t="shared" ref="I28:M28" si="16">SUM(I29:I31)</f>
        <v>57</v>
      </c>
      <c r="J28" s="42">
        <f t="shared" si="16"/>
        <v>13</v>
      </c>
      <c r="K28" s="42">
        <f t="shared" si="8"/>
        <v>374603</v>
      </c>
      <c r="L28" s="42">
        <f t="shared" si="16"/>
        <v>92857</v>
      </c>
      <c r="M28" s="45">
        <f t="shared" si="16"/>
        <v>281746</v>
      </c>
      <c r="N28" s="120"/>
      <c r="O28" s="65">
        <f t="shared" si="9"/>
        <v>2905</v>
      </c>
      <c r="P28" s="66">
        <f t="shared" ref="P28:T28" si="17">SUM(P29:P31)</f>
        <v>1859</v>
      </c>
      <c r="Q28" s="66">
        <f t="shared" si="17"/>
        <v>1046</v>
      </c>
      <c r="R28" s="66">
        <f t="shared" si="11"/>
        <v>4452</v>
      </c>
      <c r="S28" s="66">
        <f t="shared" si="17"/>
        <v>1902</v>
      </c>
      <c r="T28" s="66">
        <f t="shared" si="17"/>
        <v>2550</v>
      </c>
      <c r="U28" s="15"/>
      <c r="V28" s="145" t="s">
        <v>25</v>
      </c>
      <c r="W28" s="145"/>
      <c r="X28" s="145"/>
      <c r="Y28" s="145"/>
      <c r="Z28" s="145"/>
      <c r="AB28" s="18">
        <f>SUM(I28:J28,L28:M28,P28:Q28,S28:T28,'02'!H28:J28,'02'!L28:M28,'02'!O28:T28)-H28</f>
        <v>0</v>
      </c>
      <c r="AC28" s="18">
        <f t="shared" si="5"/>
        <v>0</v>
      </c>
      <c r="AD28" s="18">
        <f t="shared" si="2"/>
        <v>0</v>
      </c>
      <c r="AE28" s="18">
        <f t="shared" si="6"/>
        <v>0</v>
      </c>
      <c r="AF28" s="18">
        <f>SUM('02'!L28:M28,'02'!O28:S28)-'02'!K28</f>
        <v>0</v>
      </c>
    </row>
    <row r="29" spans="2:32" s="22" customFormat="1" ht="12" customHeight="1">
      <c r="B29" s="19"/>
      <c r="C29" s="19"/>
      <c r="D29" s="141" t="s">
        <v>26</v>
      </c>
      <c r="E29" s="141"/>
      <c r="F29" s="141"/>
      <c r="G29" s="147"/>
      <c r="H29" s="42">
        <f>SUM(I29,J29,K29,O29,R29,'02'!H29,'02'!I29,'02'!J29,'02'!K29,'02'!T29)</f>
        <v>44093</v>
      </c>
      <c r="I29" s="43">
        <v>19</v>
      </c>
      <c r="J29" s="43">
        <v>0</v>
      </c>
      <c r="K29" s="43">
        <f t="shared" si="8"/>
        <v>33011</v>
      </c>
      <c r="L29" s="43">
        <v>16886</v>
      </c>
      <c r="M29" s="44">
        <v>16125</v>
      </c>
      <c r="N29" s="122"/>
      <c r="O29" s="63">
        <f t="shared" si="9"/>
        <v>935</v>
      </c>
      <c r="P29" s="64">
        <v>890</v>
      </c>
      <c r="Q29" s="64">
        <v>45</v>
      </c>
      <c r="R29" s="64">
        <f t="shared" si="11"/>
        <v>504</v>
      </c>
      <c r="S29" s="64">
        <v>288</v>
      </c>
      <c r="T29" s="64">
        <v>216</v>
      </c>
      <c r="U29" s="21"/>
      <c r="V29" s="19"/>
      <c r="W29" s="141" t="s">
        <v>26</v>
      </c>
      <c r="X29" s="141"/>
      <c r="Y29" s="141"/>
      <c r="Z29" s="141"/>
      <c r="AB29" s="18">
        <f>SUM(I29:J29,L29:M29,P29:Q29,S29:T29,'02'!H29:J29,'02'!L29:M29,'02'!O29:T29)-H29</f>
        <v>0</v>
      </c>
      <c r="AC29" s="18">
        <f t="shared" si="5"/>
        <v>0</v>
      </c>
      <c r="AD29" s="18">
        <f t="shared" si="2"/>
        <v>0</v>
      </c>
      <c r="AE29" s="18">
        <f t="shared" si="6"/>
        <v>0</v>
      </c>
      <c r="AF29" s="18">
        <f>SUM('02'!L29:M29,'02'!O29:S29)-'02'!K29</f>
        <v>0</v>
      </c>
    </row>
    <row r="30" spans="2:32" s="22" customFormat="1" ht="12" customHeight="1">
      <c r="B30" s="19"/>
      <c r="C30" s="19"/>
      <c r="D30" s="141" t="s">
        <v>42</v>
      </c>
      <c r="E30" s="141"/>
      <c r="F30" s="141"/>
      <c r="G30" s="147"/>
      <c r="H30" s="42">
        <f>SUM(I30,J30,K30,O30,R30,'02'!H30,'02'!I30,'02'!J30,'02'!K30,'02'!T30)</f>
        <v>135025</v>
      </c>
      <c r="I30" s="43">
        <v>6</v>
      </c>
      <c r="J30" s="43">
        <v>0</v>
      </c>
      <c r="K30" s="43">
        <f t="shared" si="8"/>
        <v>129491</v>
      </c>
      <c r="L30" s="43">
        <v>11168</v>
      </c>
      <c r="M30" s="44">
        <v>118323</v>
      </c>
      <c r="N30" s="122"/>
      <c r="O30" s="63">
        <f t="shared" si="9"/>
        <v>132</v>
      </c>
      <c r="P30" s="64">
        <v>49</v>
      </c>
      <c r="Q30" s="64">
        <v>83</v>
      </c>
      <c r="R30" s="64">
        <f t="shared" si="11"/>
        <v>752</v>
      </c>
      <c r="S30" s="64">
        <v>196</v>
      </c>
      <c r="T30" s="64">
        <v>556</v>
      </c>
      <c r="U30" s="21"/>
      <c r="V30" s="19"/>
      <c r="W30" s="141" t="s">
        <v>57</v>
      </c>
      <c r="X30" s="141"/>
      <c r="Y30" s="141"/>
      <c r="Z30" s="141"/>
      <c r="AB30" s="18">
        <f>SUM(I31:J31,L31:M31,P31:Q31,S31:T31,'02'!H31:J31,'02'!L31:M31,'02'!O31:T31)-H31</f>
        <v>0</v>
      </c>
      <c r="AC30" s="18">
        <f>SUM(L31:M31)-K31</f>
        <v>0</v>
      </c>
      <c r="AD30" s="18">
        <f>SUM(P31:Q31)-O31</f>
        <v>0</v>
      </c>
      <c r="AE30" s="18">
        <f>SUM(S31:T31)-R31</f>
        <v>0</v>
      </c>
      <c r="AF30" s="18">
        <f>SUM('02'!L31:M31,'02'!O31:S31)-'02'!K31</f>
        <v>0</v>
      </c>
    </row>
    <row r="31" spans="2:32" s="22" customFormat="1" ht="12" customHeight="1">
      <c r="B31" s="19"/>
      <c r="C31" s="19"/>
      <c r="D31" s="141" t="s">
        <v>58</v>
      </c>
      <c r="E31" s="141"/>
      <c r="F31" s="141"/>
      <c r="G31" s="147"/>
      <c r="H31" s="42">
        <f>SUM(I31,J31,K31,O31,R31,'02'!H31,'02'!I31,'02'!J31,'02'!K31,'02'!T31)</f>
        <v>238173</v>
      </c>
      <c r="I31" s="43">
        <v>32</v>
      </c>
      <c r="J31" s="43">
        <v>13</v>
      </c>
      <c r="K31" s="43">
        <f t="shared" si="8"/>
        <v>212101</v>
      </c>
      <c r="L31" s="43">
        <v>64803</v>
      </c>
      <c r="M31" s="44">
        <v>147298</v>
      </c>
      <c r="N31" s="122"/>
      <c r="O31" s="63">
        <f t="shared" si="9"/>
        <v>1838</v>
      </c>
      <c r="P31" s="64">
        <v>920</v>
      </c>
      <c r="Q31" s="64">
        <v>918</v>
      </c>
      <c r="R31" s="64">
        <f t="shared" si="11"/>
        <v>3196</v>
      </c>
      <c r="S31" s="64">
        <v>1418</v>
      </c>
      <c r="T31" s="64">
        <v>1778</v>
      </c>
      <c r="U31" s="21"/>
      <c r="V31" s="19"/>
      <c r="W31" s="141" t="s">
        <v>58</v>
      </c>
      <c r="X31" s="141"/>
      <c r="Y31" s="141"/>
      <c r="Z31" s="141"/>
      <c r="AB31" s="18">
        <f>SUM(I30:J30,L30:M30,P30:Q30,S30:T30,'02'!H30:J30,'02'!L30:M30,'02'!O30:T30)-H30</f>
        <v>0</v>
      </c>
      <c r="AC31" s="18">
        <f>SUM(L30:M30)-K30</f>
        <v>0</v>
      </c>
      <c r="AD31" s="18">
        <f>SUM(P30:Q30)-O30</f>
        <v>0</v>
      </c>
      <c r="AE31" s="18">
        <f>SUM(S30:T30)-R30</f>
        <v>0</v>
      </c>
      <c r="AF31" s="18">
        <f>SUM('02'!L30:M30,'02'!O30:S30)-'02'!K30</f>
        <v>0</v>
      </c>
    </row>
    <row r="32" spans="2:32" s="17" customFormat="1" ht="12" customHeight="1">
      <c r="B32" s="16"/>
      <c r="C32" s="145" t="s">
        <v>43</v>
      </c>
      <c r="D32" s="145"/>
      <c r="E32" s="145"/>
      <c r="F32" s="145"/>
      <c r="G32" s="146"/>
      <c r="H32" s="42">
        <f>SUM(I32,J32,K32,O32,R32,'02'!H32,'02'!I32,'02'!J32,'02'!K32,'02'!T32)</f>
        <v>34065</v>
      </c>
      <c r="I32" s="42">
        <f t="shared" ref="I32:M32" si="18">SUM(I33,I34,I37,I43,I45,I46)</f>
        <v>1135</v>
      </c>
      <c r="J32" s="42">
        <f t="shared" si="18"/>
        <v>342</v>
      </c>
      <c r="K32" s="42">
        <f t="shared" si="8"/>
        <v>25326</v>
      </c>
      <c r="L32" s="42">
        <f t="shared" si="18"/>
        <v>4256</v>
      </c>
      <c r="M32" s="45">
        <f t="shared" si="18"/>
        <v>21070</v>
      </c>
      <c r="N32" s="120"/>
      <c r="O32" s="65">
        <f t="shared" si="9"/>
        <v>50</v>
      </c>
      <c r="P32" s="66">
        <f t="shared" ref="P32:T32" si="19">SUM(P33,P34,P37,P43,P45,P46)</f>
        <v>24</v>
      </c>
      <c r="Q32" s="66">
        <f t="shared" si="19"/>
        <v>26</v>
      </c>
      <c r="R32" s="66">
        <f t="shared" si="11"/>
        <v>1267</v>
      </c>
      <c r="S32" s="66">
        <f t="shared" si="19"/>
        <v>184</v>
      </c>
      <c r="T32" s="66">
        <f t="shared" si="19"/>
        <v>1083</v>
      </c>
      <c r="U32" s="15"/>
      <c r="V32" s="145" t="s">
        <v>43</v>
      </c>
      <c r="W32" s="145"/>
      <c r="X32" s="145"/>
      <c r="Y32" s="145"/>
      <c r="Z32" s="145"/>
      <c r="AB32" s="18">
        <f>SUM(I32:J32,L32:M32,P32:Q32,S32:T32,'02'!H32:J32,'02'!L32:M32,'02'!O32:T32)-H32</f>
        <v>0</v>
      </c>
      <c r="AC32" s="18">
        <f t="shared" ref="AC32:AC62" si="20">SUM(L32:M32)-K32</f>
        <v>0</v>
      </c>
      <c r="AD32" s="18">
        <f t="shared" ref="AD32:AD38" si="21">SUM(P32:Q32)-O32</f>
        <v>0</v>
      </c>
      <c r="AE32" s="18">
        <f t="shared" ref="AE32:AE62" si="22">SUM(S32:T32)-R32</f>
        <v>0</v>
      </c>
      <c r="AF32" s="18">
        <f>SUM('02'!L32:M32,'02'!O32:S32)-'02'!K32</f>
        <v>0</v>
      </c>
    </row>
    <row r="33" spans="2:32" s="22" customFormat="1" ht="12" customHeight="1">
      <c r="B33" s="19"/>
      <c r="C33" s="19"/>
      <c r="D33" s="141" t="s">
        <v>44</v>
      </c>
      <c r="E33" s="141"/>
      <c r="F33" s="141"/>
      <c r="G33" s="147"/>
      <c r="H33" s="42">
        <f>SUM(I33,J33,K33,O33,R33,'02'!H33,'02'!I33,'02'!J33,'02'!K33,'02'!T33)</f>
        <v>30468</v>
      </c>
      <c r="I33" s="43">
        <v>666</v>
      </c>
      <c r="J33" s="43">
        <v>116</v>
      </c>
      <c r="K33" s="43">
        <f t="shared" si="8"/>
        <v>23882</v>
      </c>
      <c r="L33" s="43">
        <v>4176</v>
      </c>
      <c r="M33" s="44">
        <v>19706</v>
      </c>
      <c r="N33" s="122"/>
      <c r="O33" s="63">
        <f t="shared" si="9"/>
        <v>44</v>
      </c>
      <c r="P33" s="64">
        <v>23</v>
      </c>
      <c r="Q33" s="64">
        <v>21</v>
      </c>
      <c r="R33" s="64">
        <f t="shared" si="11"/>
        <v>914</v>
      </c>
      <c r="S33" s="64">
        <v>160</v>
      </c>
      <c r="T33" s="64">
        <v>754</v>
      </c>
      <c r="U33" s="21"/>
      <c r="V33" s="19"/>
      <c r="W33" s="141" t="s">
        <v>44</v>
      </c>
      <c r="X33" s="141"/>
      <c r="Y33" s="141"/>
      <c r="Z33" s="141"/>
      <c r="AB33" s="18">
        <f>SUM(I33:J33,L33:M33,P33:Q33,S33:T33,'02'!H33:J33,'02'!L33:M33,'02'!O33:T33)-H33</f>
        <v>0</v>
      </c>
      <c r="AC33" s="18">
        <f t="shared" si="20"/>
        <v>0</v>
      </c>
      <c r="AD33" s="18">
        <f t="shared" si="21"/>
        <v>0</v>
      </c>
      <c r="AE33" s="18">
        <f t="shared" si="22"/>
        <v>0</v>
      </c>
      <c r="AF33" s="18">
        <f>SUM('02'!L33:M33,'02'!O33:S33)-'02'!K33</f>
        <v>0</v>
      </c>
    </row>
    <row r="34" spans="2:32" s="22" customFormat="1" ht="12" customHeight="1">
      <c r="B34" s="19"/>
      <c r="C34" s="19"/>
      <c r="D34" s="141" t="s">
        <v>45</v>
      </c>
      <c r="E34" s="141"/>
      <c r="F34" s="141"/>
      <c r="G34" s="147"/>
      <c r="H34" s="42">
        <f>SUM(I34,J34,K34,O34,R34,'02'!H34,'02'!I34,'02'!J34,'02'!K34,'02'!T34)</f>
        <v>1388</v>
      </c>
      <c r="I34" s="43">
        <f t="shared" ref="I34:M34" si="23">SUM(I35:I36)</f>
        <v>336</v>
      </c>
      <c r="J34" s="43">
        <f t="shared" si="23"/>
        <v>27</v>
      </c>
      <c r="K34" s="43">
        <f t="shared" si="8"/>
        <v>880</v>
      </c>
      <c r="L34" s="43">
        <f t="shared" si="23"/>
        <v>35</v>
      </c>
      <c r="M34" s="44">
        <f t="shared" si="23"/>
        <v>845</v>
      </c>
      <c r="N34" s="121"/>
      <c r="O34" s="63">
        <f t="shared" si="9"/>
        <v>1</v>
      </c>
      <c r="P34" s="64">
        <f t="shared" ref="P34:T34" si="24">SUM(P35:P36)</f>
        <v>0</v>
      </c>
      <c r="Q34" s="64">
        <f t="shared" si="24"/>
        <v>1</v>
      </c>
      <c r="R34" s="64">
        <f t="shared" si="11"/>
        <v>12</v>
      </c>
      <c r="S34" s="64">
        <f t="shared" si="24"/>
        <v>2</v>
      </c>
      <c r="T34" s="64">
        <f t="shared" si="24"/>
        <v>10</v>
      </c>
      <c r="U34" s="21"/>
      <c r="V34" s="19"/>
      <c r="W34" s="141" t="s">
        <v>45</v>
      </c>
      <c r="X34" s="141"/>
      <c r="Y34" s="141"/>
      <c r="Z34" s="141"/>
      <c r="AB34" s="18">
        <f>SUM(I34:J34,L34:M34,P34:Q34,S34:T34,'02'!H34:J34,'02'!L34:M34,'02'!O34:T34)-H34</f>
        <v>0</v>
      </c>
      <c r="AC34" s="18">
        <f t="shared" si="20"/>
        <v>0</v>
      </c>
      <c r="AD34" s="18">
        <f t="shared" si="21"/>
        <v>0</v>
      </c>
      <c r="AE34" s="18">
        <f t="shared" si="22"/>
        <v>0</v>
      </c>
      <c r="AF34" s="18">
        <f>SUM('02'!L34:M34,'02'!O34:S34)-'02'!K34</f>
        <v>0</v>
      </c>
    </row>
    <row r="35" spans="2:32" s="22" customFormat="1" ht="12" customHeight="1">
      <c r="B35" s="19"/>
      <c r="C35" s="19"/>
      <c r="D35" s="19"/>
      <c r="E35" s="141" t="s">
        <v>45</v>
      </c>
      <c r="F35" s="141"/>
      <c r="G35" s="147"/>
      <c r="H35" s="42">
        <f>SUM(I35,J35,K35,O35,R35,'02'!H35,'02'!I35,'02'!J35,'02'!K35,'02'!T35)</f>
        <v>588</v>
      </c>
      <c r="I35" s="43">
        <v>36</v>
      </c>
      <c r="J35" s="43">
        <v>3</v>
      </c>
      <c r="K35" s="43">
        <f t="shared" si="8"/>
        <v>458</v>
      </c>
      <c r="L35" s="43">
        <v>24</v>
      </c>
      <c r="M35" s="44">
        <v>434</v>
      </c>
      <c r="N35" s="122"/>
      <c r="O35" s="63">
        <f t="shared" si="9"/>
        <v>1</v>
      </c>
      <c r="P35" s="64">
        <v>0</v>
      </c>
      <c r="Q35" s="64">
        <v>1</v>
      </c>
      <c r="R35" s="64">
        <f t="shared" si="11"/>
        <v>9</v>
      </c>
      <c r="S35" s="64">
        <v>1</v>
      </c>
      <c r="T35" s="64">
        <v>8</v>
      </c>
      <c r="U35" s="21"/>
      <c r="V35" s="19"/>
      <c r="W35" s="19"/>
      <c r="X35" s="141" t="s">
        <v>45</v>
      </c>
      <c r="Y35" s="141"/>
      <c r="Z35" s="141"/>
      <c r="AB35" s="18">
        <f>SUM(I35:J35,L35:M35,P35:Q35,S35:T35,'02'!H35:J35,'02'!L35:M35,'02'!O35:T35)-H35</f>
        <v>0</v>
      </c>
      <c r="AC35" s="18">
        <f t="shared" si="20"/>
        <v>0</v>
      </c>
      <c r="AD35" s="18">
        <f t="shared" si="21"/>
        <v>0</v>
      </c>
      <c r="AE35" s="18">
        <f t="shared" si="22"/>
        <v>0</v>
      </c>
      <c r="AF35" s="18">
        <f>SUM('02'!L35:M35,'02'!O35:S35)-'02'!K35</f>
        <v>0</v>
      </c>
    </row>
    <row r="36" spans="2:32" s="22" customFormat="1" ht="12" customHeight="1">
      <c r="B36" s="19"/>
      <c r="C36" s="19"/>
      <c r="D36" s="19"/>
      <c r="E36" s="141" t="s">
        <v>59</v>
      </c>
      <c r="F36" s="141"/>
      <c r="G36" s="147"/>
      <c r="H36" s="42">
        <f>SUM(I36,J36,K36,O36,R36,'02'!H36,'02'!I36,'02'!J36,'02'!K36,'02'!T36)</f>
        <v>800</v>
      </c>
      <c r="I36" s="43">
        <v>300</v>
      </c>
      <c r="J36" s="43">
        <v>24</v>
      </c>
      <c r="K36" s="43">
        <f t="shared" si="8"/>
        <v>422</v>
      </c>
      <c r="L36" s="43">
        <v>11</v>
      </c>
      <c r="M36" s="44">
        <v>411</v>
      </c>
      <c r="N36" s="122"/>
      <c r="O36" s="63">
        <f t="shared" si="9"/>
        <v>0</v>
      </c>
      <c r="P36" s="64">
        <v>0</v>
      </c>
      <c r="Q36" s="64">
        <v>0</v>
      </c>
      <c r="R36" s="64">
        <f t="shared" si="11"/>
        <v>3</v>
      </c>
      <c r="S36" s="64">
        <v>1</v>
      </c>
      <c r="T36" s="64">
        <v>2</v>
      </c>
      <c r="U36" s="21"/>
      <c r="V36" s="19"/>
      <c r="W36" s="19"/>
      <c r="X36" s="141" t="s">
        <v>59</v>
      </c>
      <c r="Y36" s="141"/>
      <c r="Z36" s="141"/>
      <c r="AB36" s="18">
        <f>SUM(I36:J36,L36:M36,P36:Q36,S36:T36,'02'!H36:J36,'02'!L36:M36,'02'!O36:T36)-H36</f>
        <v>0</v>
      </c>
      <c r="AC36" s="18">
        <f t="shared" si="20"/>
        <v>0</v>
      </c>
      <c r="AD36" s="18">
        <f t="shared" si="21"/>
        <v>0</v>
      </c>
      <c r="AE36" s="18">
        <f t="shared" si="22"/>
        <v>0</v>
      </c>
      <c r="AF36" s="18">
        <f>SUM('02'!L36:M36,'02'!O36:S36)-'02'!K36</f>
        <v>0</v>
      </c>
    </row>
    <row r="37" spans="2:32" s="22" customFormat="1" ht="12" customHeight="1">
      <c r="B37" s="19"/>
      <c r="C37" s="19"/>
      <c r="D37" s="141" t="s">
        <v>46</v>
      </c>
      <c r="E37" s="141"/>
      <c r="F37" s="141"/>
      <c r="G37" s="147"/>
      <c r="H37" s="42">
        <f>SUM(I37,J37,K37,O37,R37,'02'!H37,'02'!I37,'02'!J37,'02'!K37,'02'!T37)</f>
        <v>2090</v>
      </c>
      <c r="I37" s="43">
        <f t="shared" ref="I37:M37" si="25">SUM(I38:I42)</f>
        <v>92</v>
      </c>
      <c r="J37" s="43">
        <f t="shared" si="25"/>
        <v>193</v>
      </c>
      <c r="K37" s="43">
        <f t="shared" si="8"/>
        <v>533</v>
      </c>
      <c r="L37" s="43">
        <f t="shared" si="25"/>
        <v>44</v>
      </c>
      <c r="M37" s="44">
        <f t="shared" si="25"/>
        <v>489</v>
      </c>
      <c r="N37" s="121"/>
      <c r="O37" s="63">
        <f t="shared" si="9"/>
        <v>5</v>
      </c>
      <c r="P37" s="64">
        <f t="shared" ref="P37:T37" si="26">SUM(P38:P42)</f>
        <v>1</v>
      </c>
      <c r="Q37" s="64">
        <f t="shared" si="26"/>
        <v>4</v>
      </c>
      <c r="R37" s="64">
        <f t="shared" si="11"/>
        <v>333</v>
      </c>
      <c r="S37" s="64">
        <f t="shared" si="26"/>
        <v>22</v>
      </c>
      <c r="T37" s="64">
        <f t="shared" si="26"/>
        <v>311</v>
      </c>
      <c r="U37" s="21"/>
      <c r="V37" s="19"/>
      <c r="W37" s="141" t="s">
        <v>46</v>
      </c>
      <c r="X37" s="141"/>
      <c r="Y37" s="141"/>
      <c r="Z37" s="141"/>
      <c r="AB37" s="18">
        <f>SUM(I37:J37,L37:M37,P37:Q37,S37:T37,'02'!H37:J37,'02'!L37:M37,'02'!O37:T37)-H37</f>
        <v>0</v>
      </c>
      <c r="AC37" s="18">
        <f t="shared" si="20"/>
        <v>0</v>
      </c>
      <c r="AD37" s="18">
        <f t="shared" si="21"/>
        <v>0</v>
      </c>
      <c r="AE37" s="18">
        <f t="shared" si="22"/>
        <v>0</v>
      </c>
      <c r="AF37" s="18">
        <f>SUM('02'!L37:M37,'02'!O37:S37)-'02'!K37</f>
        <v>0</v>
      </c>
    </row>
    <row r="38" spans="2:32" s="22" customFormat="1" ht="12" customHeight="1">
      <c r="B38" s="19"/>
      <c r="C38" s="19"/>
      <c r="D38" s="19"/>
      <c r="E38" s="148" t="s">
        <v>11</v>
      </c>
      <c r="F38" s="148"/>
      <c r="G38" s="149"/>
      <c r="H38" s="42">
        <f>SUM(I38,J38,K38,O38,R38,'02'!H38,'02'!I38,'02'!J38,'02'!K38,'02'!T38)</f>
        <v>217</v>
      </c>
      <c r="I38" s="43">
        <v>0</v>
      </c>
      <c r="J38" s="43">
        <v>0</v>
      </c>
      <c r="K38" s="43">
        <f t="shared" si="8"/>
        <v>151</v>
      </c>
      <c r="L38" s="43">
        <v>14</v>
      </c>
      <c r="M38" s="44">
        <v>137</v>
      </c>
      <c r="N38" s="122"/>
      <c r="O38" s="63">
        <f t="shared" si="9"/>
        <v>2</v>
      </c>
      <c r="P38" s="64">
        <v>1</v>
      </c>
      <c r="Q38" s="64">
        <v>1</v>
      </c>
      <c r="R38" s="64">
        <f t="shared" si="11"/>
        <v>48</v>
      </c>
      <c r="S38" s="64">
        <v>4</v>
      </c>
      <c r="T38" s="64">
        <v>44</v>
      </c>
      <c r="U38" s="21"/>
      <c r="V38" s="19"/>
      <c r="W38" s="19"/>
      <c r="X38" s="148" t="s">
        <v>11</v>
      </c>
      <c r="Y38" s="148"/>
      <c r="Z38" s="148"/>
      <c r="AB38" s="18">
        <f>SUM(I38:J38,L38:M38,P38:Q38,S38:T38,'02'!H38:J38,'02'!L38:M38,'02'!O38:T38)-H38</f>
        <v>0</v>
      </c>
      <c r="AC38" s="18">
        <f t="shared" si="20"/>
        <v>0</v>
      </c>
      <c r="AD38" s="18">
        <f t="shared" si="21"/>
        <v>0</v>
      </c>
      <c r="AE38" s="18">
        <f t="shared" si="22"/>
        <v>0</v>
      </c>
      <c r="AF38" s="18">
        <f>SUM('02'!L38:M38,'02'!O38:S38)-'02'!K38</f>
        <v>0</v>
      </c>
    </row>
    <row r="39" spans="2:32" s="22" customFormat="1" ht="12" customHeight="1">
      <c r="B39" s="19"/>
      <c r="C39" s="19"/>
      <c r="D39" s="19"/>
      <c r="E39" s="141" t="s">
        <v>12</v>
      </c>
      <c r="F39" s="141"/>
      <c r="G39" s="147"/>
      <c r="H39" s="42">
        <f>SUM(I39,J39,K39,O39,R39,'02'!H39,'02'!I39,'02'!J39,'02'!K39,'02'!T39)</f>
        <v>1431</v>
      </c>
      <c r="I39" s="43">
        <v>85</v>
      </c>
      <c r="J39" s="43">
        <v>191</v>
      </c>
      <c r="K39" s="43">
        <f t="shared" si="8"/>
        <v>225</v>
      </c>
      <c r="L39" s="43">
        <v>16</v>
      </c>
      <c r="M39" s="44">
        <v>209</v>
      </c>
      <c r="N39" s="122"/>
      <c r="O39" s="63">
        <f t="shared" si="9"/>
        <v>3</v>
      </c>
      <c r="P39" s="64">
        <v>0</v>
      </c>
      <c r="Q39" s="64">
        <v>3</v>
      </c>
      <c r="R39" s="64">
        <f t="shared" si="11"/>
        <v>201</v>
      </c>
      <c r="S39" s="64">
        <v>11</v>
      </c>
      <c r="T39" s="64">
        <v>190</v>
      </c>
      <c r="U39" s="21"/>
      <c r="V39" s="19"/>
      <c r="W39" s="19"/>
      <c r="X39" s="141" t="s">
        <v>12</v>
      </c>
      <c r="Y39" s="141"/>
      <c r="Z39" s="141"/>
      <c r="AB39" s="18">
        <f>SUM(I39:J39,L39:M39,P39:Q39,S39:T39,'02'!H39:J39,'02'!L39:M39,'02'!O39:T39)-H39</f>
        <v>0</v>
      </c>
      <c r="AC39" s="18">
        <f t="shared" si="20"/>
        <v>0</v>
      </c>
      <c r="AD39" s="18">
        <f t="shared" ref="AD39:AD62" si="27">SUM(P39:Q39)-O39</f>
        <v>0</v>
      </c>
      <c r="AE39" s="18">
        <f t="shared" si="22"/>
        <v>0</v>
      </c>
      <c r="AF39" s="18">
        <f>SUM('02'!L39:M39,'02'!O39:S39)-'02'!K39</f>
        <v>0</v>
      </c>
    </row>
    <row r="40" spans="2:32" s="22" customFormat="1" ht="12" customHeight="1">
      <c r="B40" s="19"/>
      <c r="C40" s="19"/>
      <c r="D40" s="19"/>
      <c r="E40" s="141" t="s">
        <v>118</v>
      </c>
      <c r="F40" s="141"/>
      <c r="G40" s="147"/>
      <c r="H40" s="42">
        <f>SUM(I40,J40,K40,O40,R40,'02'!H40,'02'!I40,'02'!J40,'02'!K40,'02'!T40)</f>
        <v>155</v>
      </c>
      <c r="I40" s="43">
        <v>0</v>
      </c>
      <c r="J40" s="43">
        <v>0</v>
      </c>
      <c r="K40" s="43">
        <f t="shared" si="8"/>
        <v>3</v>
      </c>
      <c r="L40" s="43">
        <v>0</v>
      </c>
      <c r="M40" s="44">
        <v>3</v>
      </c>
      <c r="N40" s="122"/>
      <c r="O40" s="63">
        <f t="shared" si="9"/>
        <v>0</v>
      </c>
      <c r="P40" s="64">
        <v>0</v>
      </c>
      <c r="Q40" s="64">
        <v>0</v>
      </c>
      <c r="R40" s="64">
        <f t="shared" si="11"/>
        <v>8</v>
      </c>
      <c r="S40" s="64">
        <v>0</v>
      </c>
      <c r="T40" s="64">
        <v>8</v>
      </c>
      <c r="U40" s="21"/>
      <c r="V40" s="19"/>
      <c r="W40" s="19"/>
      <c r="X40" s="141" t="s">
        <v>118</v>
      </c>
      <c r="Y40" s="141"/>
      <c r="Z40" s="141"/>
      <c r="AB40" s="18">
        <f>SUM(I40:J40,L40:M40,P40:Q40,S40:T40,'02'!H40:J40,'02'!L40:M40,'02'!O40:T40)-H40</f>
        <v>0</v>
      </c>
      <c r="AC40" s="18">
        <f t="shared" si="20"/>
        <v>0</v>
      </c>
      <c r="AD40" s="18">
        <f t="shared" si="27"/>
        <v>0</v>
      </c>
      <c r="AE40" s="18">
        <f t="shared" si="22"/>
        <v>0</v>
      </c>
      <c r="AF40" s="18">
        <f>SUM('02'!L40:M40,'02'!O40:S40)-'02'!K40</f>
        <v>0</v>
      </c>
    </row>
    <row r="41" spans="2:32" s="22" customFormat="1" ht="12" customHeight="1">
      <c r="B41" s="19"/>
      <c r="C41" s="19"/>
      <c r="D41" s="19"/>
      <c r="E41" s="141" t="s">
        <v>13</v>
      </c>
      <c r="F41" s="141"/>
      <c r="G41" s="147"/>
      <c r="H41" s="42">
        <f>SUM(I41,J41,K41,O41,R41,'02'!H41,'02'!I41,'02'!J41,'02'!K41,'02'!T41)</f>
        <v>235</v>
      </c>
      <c r="I41" s="43">
        <v>7</v>
      </c>
      <c r="J41" s="43">
        <v>1</v>
      </c>
      <c r="K41" s="43">
        <f t="shared" si="8"/>
        <v>153</v>
      </c>
      <c r="L41" s="43">
        <v>14</v>
      </c>
      <c r="M41" s="44">
        <v>139</v>
      </c>
      <c r="N41" s="122"/>
      <c r="O41" s="63">
        <f t="shared" si="9"/>
        <v>0</v>
      </c>
      <c r="P41" s="64">
        <v>0</v>
      </c>
      <c r="Q41" s="64">
        <v>0</v>
      </c>
      <c r="R41" s="64">
        <f t="shared" si="11"/>
        <v>63</v>
      </c>
      <c r="S41" s="64">
        <v>4</v>
      </c>
      <c r="T41" s="64">
        <v>59</v>
      </c>
      <c r="U41" s="21"/>
      <c r="V41" s="19"/>
      <c r="W41" s="19"/>
      <c r="X41" s="141" t="s">
        <v>13</v>
      </c>
      <c r="Y41" s="141"/>
      <c r="Z41" s="141"/>
      <c r="AB41" s="18">
        <f>SUM(I41:J41,L41:M41,P41:Q41,S41:T41,'02'!H41:J41,'02'!L41:M41,'02'!O41:T41)-H41</f>
        <v>0</v>
      </c>
      <c r="AC41" s="18">
        <f t="shared" si="20"/>
        <v>0</v>
      </c>
      <c r="AD41" s="18">
        <f t="shared" si="27"/>
        <v>0</v>
      </c>
      <c r="AE41" s="18">
        <f t="shared" si="22"/>
        <v>0</v>
      </c>
      <c r="AF41" s="18">
        <f>SUM('02'!L41:M41,'02'!O41:S41)-'02'!K41</f>
        <v>0</v>
      </c>
    </row>
    <row r="42" spans="2:32" s="22" customFormat="1" ht="12" customHeight="1">
      <c r="B42" s="19"/>
      <c r="C42" s="19"/>
      <c r="D42" s="19"/>
      <c r="E42" s="142" t="s">
        <v>47</v>
      </c>
      <c r="F42" s="142"/>
      <c r="G42" s="169"/>
      <c r="H42" s="123">
        <f>SUM(I42,J42,K42,O42,R42,'02'!H42,'02'!I42,'02'!J42,'02'!K42,'02'!T42)</f>
        <v>52</v>
      </c>
      <c r="I42" s="124">
        <v>0</v>
      </c>
      <c r="J42" s="124">
        <v>1</v>
      </c>
      <c r="K42" s="125">
        <f t="shared" si="8"/>
        <v>1</v>
      </c>
      <c r="L42" s="124">
        <v>0</v>
      </c>
      <c r="M42" s="126">
        <v>1</v>
      </c>
      <c r="N42" s="122"/>
      <c r="O42" s="127">
        <f t="shared" si="9"/>
        <v>0</v>
      </c>
      <c r="P42" s="124">
        <v>0</v>
      </c>
      <c r="Q42" s="128">
        <v>0</v>
      </c>
      <c r="R42" s="125">
        <f t="shared" si="11"/>
        <v>13</v>
      </c>
      <c r="S42" s="128">
        <v>3</v>
      </c>
      <c r="T42" s="128">
        <v>10</v>
      </c>
      <c r="U42" s="21"/>
      <c r="V42" s="19"/>
      <c r="W42" s="19"/>
      <c r="X42" s="142" t="s">
        <v>47</v>
      </c>
      <c r="Y42" s="142"/>
      <c r="Z42" s="142"/>
      <c r="AB42" s="18">
        <f>SUM(I42:J42,L42:M42,P42:Q42,S42:T42,'02'!H42:J42,'02'!L42:M42,'02'!O42:T42)-H42</f>
        <v>0</v>
      </c>
      <c r="AC42" s="18">
        <f t="shared" si="20"/>
        <v>0</v>
      </c>
      <c r="AD42" s="18">
        <f t="shared" si="27"/>
        <v>0</v>
      </c>
      <c r="AE42" s="18">
        <f t="shared" si="22"/>
        <v>0</v>
      </c>
      <c r="AF42" s="18">
        <f>SUM('02'!L42:M42,'02'!O42:S42)-'02'!K42</f>
        <v>0</v>
      </c>
    </row>
    <row r="43" spans="2:32" s="22" customFormat="1" ht="12" customHeight="1">
      <c r="B43" s="19"/>
      <c r="C43" s="19"/>
      <c r="D43" s="141" t="s">
        <v>48</v>
      </c>
      <c r="E43" s="141"/>
      <c r="F43" s="141"/>
      <c r="G43" s="147"/>
      <c r="H43" s="46">
        <f>SUM(I43,J43,K43,O43,R43,'02'!H43,'02'!I43,'02'!J43,'02'!K43,'02'!T43)</f>
        <v>57</v>
      </c>
      <c r="I43" s="47">
        <v>7</v>
      </c>
      <c r="J43" s="47">
        <v>1</v>
      </c>
      <c r="K43" s="47">
        <f t="shared" si="8"/>
        <v>13</v>
      </c>
      <c r="L43" s="47">
        <v>1</v>
      </c>
      <c r="M43" s="48">
        <v>12</v>
      </c>
      <c r="N43" s="122"/>
      <c r="O43" s="67">
        <f t="shared" si="9"/>
        <v>0</v>
      </c>
      <c r="P43" s="68">
        <v>0</v>
      </c>
      <c r="Q43" s="68">
        <v>0</v>
      </c>
      <c r="R43" s="68">
        <f t="shared" si="11"/>
        <v>7</v>
      </c>
      <c r="S43" s="68">
        <v>0</v>
      </c>
      <c r="T43" s="68">
        <v>7</v>
      </c>
      <c r="U43" s="21"/>
      <c r="V43" s="19"/>
      <c r="W43" s="141" t="s">
        <v>48</v>
      </c>
      <c r="X43" s="141"/>
      <c r="Y43" s="141"/>
      <c r="Z43" s="141"/>
      <c r="AB43" s="18">
        <f>SUM(I43:J43,L43:M43,P43:Q43,S43:T43,'02'!H43:J43,'02'!L43:M43,'02'!O43:T43)-H43</f>
        <v>0</v>
      </c>
      <c r="AC43" s="18">
        <f t="shared" si="20"/>
        <v>0</v>
      </c>
      <c r="AD43" s="18">
        <f t="shared" si="27"/>
        <v>0</v>
      </c>
      <c r="AE43" s="18">
        <f t="shared" si="22"/>
        <v>0</v>
      </c>
      <c r="AF43" s="18">
        <f>SUM('02'!L43:M43,'02'!O43:S43)-'02'!K43</f>
        <v>0</v>
      </c>
    </row>
    <row r="44" spans="2:32" s="17" customFormat="1" ht="12" customHeight="1">
      <c r="B44" s="19"/>
      <c r="C44" s="19"/>
      <c r="D44" s="19"/>
      <c r="E44" s="140" t="s">
        <v>27</v>
      </c>
      <c r="F44" s="140"/>
      <c r="G44" s="20" t="s">
        <v>14</v>
      </c>
      <c r="H44" s="46">
        <f>SUM(I44,J44,K44,O44,R44,'02'!H44,'02'!I44,'02'!J44,'02'!K44,'02'!T44)</f>
        <v>32</v>
      </c>
      <c r="I44" s="47">
        <v>0</v>
      </c>
      <c r="J44" s="47">
        <v>1</v>
      </c>
      <c r="K44" s="47">
        <f t="shared" si="8"/>
        <v>0</v>
      </c>
      <c r="L44" s="47">
        <v>0</v>
      </c>
      <c r="M44" s="48">
        <v>0</v>
      </c>
      <c r="N44" s="122"/>
      <c r="O44" s="67">
        <f t="shared" si="9"/>
        <v>0</v>
      </c>
      <c r="P44" s="68">
        <v>0</v>
      </c>
      <c r="Q44" s="68">
        <v>0</v>
      </c>
      <c r="R44" s="68">
        <f t="shared" si="11"/>
        <v>7</v>
      </c>
      <c r="S44" s="68">
        <v>0</v>
      </c>
      <c r="T44" s="68">
        <v>7</v>
      </c>
      <c r="U44" s="21"/>
      <c r="V44" s="19"/>
      <c r="W44" s="19"/>
      <c r="X44" s="140" t="s">
        <v>60</v>
      </c>
      <c r="Y44" s="140"/>
      <c r="Z44" s="19" t="s">
        <v>14</v>
      </c>
      <c r="AB44" s="18">
        <f>SUM(I44:J44,L44:M44,P44:Q44,S44:T44,'02'!H44:J44,'02'!L44:M44,'02'!O44:T44)-H44</f>
        <v>0</v>
      </c>
      <c r="AC44" s="18">
        <f t="shared" si="20"/>
        <v>0</v>
      </c>
      <c r="AD44" s="18">
        <f t="shared" si="27"/>
        <v>0</v>
      </c>
      <c r="AE44" s="18">
        <f t="shared" si="22"/>
        <v>0</v>
      </c>
      <c r="AF44" s="18">
        <f>SUM('02'!L44:M44,'02'!O44:S44)-'02'!K44</f>
        <v>0</v>
      </c>
    </row>
    <row r="45" spans="2:32" s="22" customFormat="1" ht="12" customHeight="1">
      <c r="B45" s="19"/>
      <c r="C45" s="19"/>
      <c r="D45" s="141" t="s">
        <v>28</v>
      </c>
      <c r="E45" s="141"/>
      <c r="F45" s="141"/>
      <c r="G45" s="147"/>
      <c r="H45" s="46">
        <f>SUM(I45,J45,K45,O45,R45,'02'!H45,'02'!I45,'02'!J45,'02'!K45,'02'!T45)</f>
        <v>0</v>
      </c>
      <c r="I45" s="47">
        <v>0</v>
      </c>
      <c r="J45" s="47">
        <v>0</v>
      </c>
      <c r="K45" s="47">
        <f t="shared" si="8"/>
        <v>0</v>
      </c>
      <c r="L45" s="47">
        <v>0</v>
      </c>
      <c r="M45" s="48">
        <v>0</v>
      </c>
      <c r="N45" s="122"/>
      <c r="O45" s="67">
        <f t="shared" si="9"/>
        <v>0</v>
      </c>
      <c r="P45" s="68">
        <v>0</v>
      </c>
      <c r="Q45" s="68">
        <v>0</v>
      </c>
      <c r="R45" s="68">
        <f t="shared" si="11"/>
        <v>0</v>
      </c>
      <c r="S45" s="68">
        <v>0</v>
      </c>
      <c r="T45" s="68">
        <v>0</v>
      </c>
      <c r="U45" s="21"/>
      <c r="V45" s="19"/>
      <c r="W45" s="141" t="s">
        <v>28</v>
      </c>
      <c r="X45" s="141"/>
      <c r="Y45" s="141"/>
      <c r="Z45" s="141"/>
      <c r="AB45" s="18">
        <f>SUM(I45:J45,L45:M45,P45:Q45,S45:T45,'02'!H45:J45,'02'!L45:M45,'02'!O45:T45)-H45</f>
        <v>0</v>
      </c>
      <c r="AC45" s="18">
        <f t="shared" si="20"/>
        <v>0</v>
      </c>
      <c r="AD45" s="18">
        <f t="shared" si="27"/>
        <v>0</v>
      </c>
      <c r="AE45" s="18">
        <f t="shared" si="22"/>
        <v>0</v>
      </c>
      <c r="AF45" s="18">
        <f>SUM('02'!L45:M45,'02'!O45:S45)-'02'!K45</f>
        <v>0</v>
      </c>
    </row>
    <row r="46" spans="2:32" s="22" customFormat="1" ht="12" customHeight="1">
      <c r="B46" s="19"/>
      <c r="C46" s="19"/>
      <c r="D46" s="141" t="s">
        <v>49</v>
      </c>
      <c r="E46" s="141"/>
      <c r="F46" s="141"/>
      <c r="G46" s="147"/>
      <c r="H46" s="46">
        <f>SUM(I46,J46,K46,O46,R46,'02'!H46,'02'!I46,'02'!J46,'02'!K46,'02'!T46)</f>
        <v>62</v>
      </c>
      <c r="I46" s="47">
        <v>34</v>
      </c>
      <c r="J46" s="47">
        <v>5</v>
      </c>
      <c r="K46" s="47">
        <f t="shared" si="8"/>
        <v>18</v>
      </c>
      <c r="L46" s="47">
        <v>0</v>
      </c>
      <c r="M46" s="48">
        <v>18</v>
      </c>
      <c r="N46" s="122"/>
      <c r="O46" s="67">
        <f t="shared" si="9"/>
        <v>0</v>
      </c>
      <c r="P46" s="68">
        <v>0</v>
      </c>
      <c r="Q46" s="68">
        <v>0</v>
      </c>
      <c r="R46" s="68">
        <f t="shared" si="11"/>
        <v>1</v>
      </c>
      <c r="S46" s="68">
        <v>0</v>
      </c>
      <c r="T46" s="68">
        <v>1</v>
      </c>
      <c r="U46" s="21"/>
      <c r="V46" s="19"/>
      <c r="W46" s="141" t="s">
        <v>49</v>
      </c>
      <c r="X46" s="141"/>
      <c r="Y46" s="141"/>
      <c r="Z46" s="141"/>
      <c r="AB46" s="18">
        <f>SUM(I46:J46,L46:M46,P46:Q46,S46:T46,'02'!H46:J46,'02'!L46:M46,'02'!O46:T46)-H46</f>
        <v>0</v>
      </c>
      <c r="AC46" s="18">
        <f t="shared" si="20"/>
        <v>0</v>
      </c>
      <c r="AD46" s="18">
        <f t="shared" si="27"/>
        <v>0</v>
      </c>
      <c r="AE46" s="18">
        <f t="shared" si="22"/>
        <v>0</v>
      </c>
      <c r="AF46" s="18">
        <f>SUM('02'!L46:M46,'02'!O46:S46)-'02'!K46</f>
        <v>0</v>
      </c>
    </row>
    <row r="47" spans="2:32" s="22" customFormat="1" ht="12" customHeight="1">
      <c r="B47" s="16"/>
      <c r="C47" s="145" t="s">
        <v>61</v>
      </c>
      <c r="D47" s="145"/>
      <c r="E47" s="145"/>
      <c r="F47" s="145"/>
      <c r="G47" s="146"/>
      <c r="H47" s="46">
        <f>SUM(I47,J47,K47,O47,R47,'02'!H47,'02'!I47,'02'!J47,'02'!K47,'02'!T47)</f>
        <v>7723</v>
      </c>
      <c r="I47" s="46">
        <f t="shared" ref="I47:M47" si="28">SUM(I48,I52)</f>
        <v>30</v>
      </c>
      <c r="J47" s="46">
        <f t="shared" si="28"/>
        <v>6</v>
      </c>
      <c r="K47" s="46">
        <f t="shared" si="8"/>
        <v>4149</v>
      </c>
      <c r="L47" s="46">
        <f t="shared" si="28"/>
        <v>1464</v>
      </c>
      <c r="M47" s="49">
        <f t="shared" si="28"/>
        <v>2685</v>
      </c>
      <c r="N47" s="120"/>
      <c r="O47" s="69">
        <f t="shared" si="9"/>
        <v>27</v>
      </c>
      <c r="P47" s="70">
        <f t="shared" ref="P47:T47" si="29">SUM(P48,P52)</f>
        <v>17</v>
      </c>
      <c r="Q47" s="70">
        <f t="shared" si="29"/>
        <v>10</v>
      </c>
      <c r="R47" s="70">
        <f t="shared" si="11"/>
        <v>1911</v>
      </c>
      <c r="S47" s="70">
        <f t="shared" si="29"/>
        <v>911</v>
      </c>
      <c r="T47" s="70">
        <f t="shared" si="29"/>
        <v>1000</v>
      </c>
      <c r="U47" s="15"/>
      <c r="V47" s="145" t="s">
        <v>61</v>
      </c>
      <c r="W47" s="145"/>
      <c r="X47" s="145"/>
      <c r="Y47" s="145"/>
      <c r="Z47" s="145"/>
      <c r="AB47" s="18">
        <f>SUM(I47:J47,L47:M47,P47:Q47,S47:T47,'02'!H47:J47,'02'!L47:M47,'02'!O47:T47)-H47</f>
        <v>0</v>
      </c>
      <c r="AC47" s="18">
        <f t="shared" si="20"/>
        <v>0</v>
      </c>
      <c r="AD47" s="18">
        <f t="shared" si="27"/>
        <v>0</v>
      </c>
      <c r="AE47" s="18">
        <f t="shared" si="22"/>
        <v>0</v>
      </c>
      <c r="AF47" s="18">
        <f>SUM('02'!L47:M47,'02'!O47:S47)-'02'!K47</f>
        <v>0</v>
      </c>
    </row>
    <row r="48" spans="2:32" s="22" customFormat="1" ht="12" customHeight="1">
      <c r="B48" s="19"/>
      <c r="C48" s="19"/>
      <c r="D48" s="141" t="s">
        <v>62</v>
      </c>
      <c r="E48" s="141"/>
      <c r="F48" s="141"/>
      <c r="G48" s="147"/>
      <c r="H48" s="46">
        <f>SUM(I48,J48,K48,O48,R48,'02'!H48,'02'!I48,'02'!J48,'02'!K48,'02'!T48)</f>
        <v>118</v>
      </c>
      <c r="I48" s="47">
        <f t="shared" ref="I48:M48" si="30">SUM(I49:I51)</f>
        <v>0</v>
      </c>
      <c r="J48" s="47">
        <f t="shared" si="30"/>
        <v>1</v>
      </c>
      <c r="K48" s="47">
        <f t="shared" si="8"/>
        <v>0</v>
      </c>
      <c r="L48" s="47">
        <f t="shared" si="30"/>
        <v>0</v>
      </c>
      <c r="M48" s="48">
        <f t="shared" si="30"/>
        <v>0</v>
      </c>
      <c r="N48" s="121"/>
      <c r="O48" s="67">
        <f t="shared" si="9"/>
        <v>0</v>
      </c>
      <c r="P48" s="68">
        <f t="shared" ref="P48:T48" si="31">SUM(P49:P51)</f>
        <v>0</v>
      </c>
      <c r="Q48" s="68">
        <f t="shared" si="31"/>
        <v>0</v>
      </c>
      <c r="R48" s="68">
        <f t="shared" si="11"/>
        <v>13</v>
      </c>
      <c r="S48" s="68">
        <f t="shared" si="31"/>
        <v>3</v>
      </c>
      <c r="T48" s="68">
        <f t="shared" si="31"/>
        <v>10</v>
      </c>
      <c r="U48" s="21"/>
      <c r="V48" s="19"/>
      <c r="W48" s="141" t="s">
        <v>62</v>
      </c>
      <c r="X48" s="141"/>
      <c r="Y48" s="141"/>
      <c r="Z48" s="141"/>
      <c r="AB48" s="18">
        <f>SUM(I48:J48,L48:M48,P48:Q48,S48:T48,'02'!H48:J48,'02'!L48:M48,'02'!O48:T48)-H48</f>
        <v>0</v>
      </c>
      <c r="AC48" s="18">
        <f t="shared" si="20"/>
        <v>0</v>
      </c>
      <c r="AD48" s="18">
        <f t="shared" si="27"/>
        <v>0</v>
      </c>
      <c r="AE48" s="18">
        <f t="shared" si="22"/>
        <v>0</v>
      </c>
      <c r="AF48" s="18">
        <f>SUM('02'!L48:M48,'02'!O48:S48)-'02'!K48</f>
        <v>0</v>
      </c>
    </row>
    <row r="49" spans="2:32" s="17" customFormat="1" ht="12" customHeight="1">
      <c r="B49" s="19"/>
      <c r="C49" s="19"/>
      <c r="D49" s="19"/>
      <c r="E49" s="142" t="s">
        <v>63</v>
      </c>
      <c r="F49" s="141"/>
      <c r="G49" s="147"/>
      <c r="H49" s="123">
        <f>SUM(I49,J49,K49,O49,R49,'02'!H49,'02'!I49,'02'!J49,'02'!K49,'02'!T49)</f>
        <v>44</v>
      </c>
      <c r="I49" s="124">
        <v>0</v>
      </c>
      <c r="J49" s="124">
        <v>1</v>
      </c>
      <c r="K49" s="125">
        <f t="shared" si="8"/>
        <v>0</v>
      </c>
      <c r="L49" s="124">
        <v>0</v>
      </c>
      <c r="M49" s="126">
        <v>0</v>
      </c>
      <c r="N49" s="122"/>
      <c r="O49" s="127">
        <f t="shared" si="9"/>
        <v>0</v>
      </c>
      <c r="P49" s="124">
        <v>0</v>
      </c>
      <c r="Q49" s="124">
        <v>0</v>
      </c>
      <c r="R49" s="125">
        <f t="shared" si="11"/>
        <v>8</v>
      </c>
      <c r="S49" s="124">
        <v>2</v>
      </c>
      <c r="T49" s="126">
        <v>6</v>
      </c>
      <c r="U49" s="21"/>
      <c r="V49" s="19"/>
      <c r="W49" s="19"/>
      <c r="X49" s="142" t="s">
        <v>63</v>
      </c>
      <c r="Y49" s="141"/>
      <c r="Z49" s="141"/>
      <c r="AB49" s="18">
        <f>SUM(I49:J49,L49:M49,P49:Q49,S49:T49,'02'!H49:J49,'02'!L49:M49,'02'!O49:T49)-H49</f>
        <v>0</v>
      </c>
      <c r="AC49" s="18">
        <f t="shared" si="20"/>
        <v>0</v>
      </c>
      <c r="AD49" s="18">
        <f t="shared" si="27"/>
        <v>0</v>
      </c>
      <c r="AE49" s="18">
        <f t="shared" si="22"/>
        <v>0</v>
      </c>
      <c r="AF49" s="18">
        <f>SUM('02'!L49:M49,'02'!O49:S49)-'02'!K49</f>
        <v>0</v>
      </c>
    </row>
    <row r="50" spans="2:32" s="22" customFormat="1" ht="12" customHeight="1">
      <c r="B50" s="19"/>
      <c r="C50" s="19"/>
      <c r="D50" s="19"/>
      <c r="E50" s="142" t="s">
        <v>64</v>
      </c>
      <c r="F50" s="141"/>
      <c r="G50" s="147"/>
      <c r="H50" s="123">
        <f>SUM(I50,J50,K50,O50,R50,'02'!H50,'02'!I50,'02'!J50,'02'!K50,'02'!T50)</f>
        <v>51</v>
      </c>
      <c r="I50" s="124">
        <v>0</v>
      </c>
      <c r="J50" s="124">
        <v>0</v>
      </c>
      <c r="K50" s="125">
        <f t="shared" si="8"/>
        <v>0</v>
      </c>
      <c r="L50" s="124">
        <v>0</v>
      </c>
      <c r="M50" s="126">
        <v>0</v>
      </c>
      <c r="N50" s="122"/>
      <c r="O50" s="127">
        <f t="shared" si="9"/>
        <v>0</v>
      </c>
      <c r="P50" s="124">
        <v>0</v>
      </c>
      <c r="Q50" s="124">
        <v>0</v>
      </c>
      <c r="R50" s="125">
        <f t="shared" si="11"/>
        <v>3</v>
      </c>
      <c r="S50" s="124">
        <v>1</v>
      </c>
      <c r="T50" s="126">
        <v>2</v>
      </c>
      <c r="U50" s="21"/>
      <c r="V50" s="19"/>
      <c r="W50" s="19"/>
      <c r="X50" s="142" t="s">
        <v>64</v>
      </c>
      <c r="Y50" s="141"/>
      <c r="Z50" s="141"/>
      <c r="AB50" s="18">
        <f>SUM(I50:J50,L50:M50,P50:Q50,S50:T50,'02'!H50:J50,'02'!L50:M50,'02'!O50:T50)-H50</f>
        <v>0</v>
      </c>
      <c r="AC50" s="18">
        <f t="shared" si="20"/>
        <v>0</v>
      </c>
      <c r="AD50" s="18">
        <f t="shared" si="27"/>
        <v>0</v>
      </c>
      <c r="AE50" s="18">
        <f t="shared" si="22"/>
        <v>0</v>
      </c>
      <c r="AF50" s="18">
        <f>SUM('02'!L50:M50,'02'!O50:S50)-'02'!K50</f>
        <v>0</v>
      </c>
    </row>
    <row r="51" spans="2:32" s="22" customFormat="1" ht="12" customHeight="1">
      <c r="B51" s="19"/>
      <c r="C51" s="19"/>
      <c r="D51" s="19"/>
      <c r="E51" s="142" t="s">
        <v>29</v>
      </c>
      <c r="F51" s="141"/>
      <c r="G51" s="147"/>
      <c r="H51" s="123">
        <f>SUM(I51,J51,K51,O51,R51,'02'!H51,'02'!I51,'02'!J51,'02'!K51,'02'!T51)</f>
        <v>23</v>
      </c>
      <c r="I51" s="124">
        <v>0</v>
      </c>
      <c r="J51" s="124">
        <v>0</v>
      </c>
      <c r="K51" s="125">
        <f t="shared" si="8"/>
        <v>0</v>
      </c>
      <c r="L51" s="124">
        <v>0</v>
      </c>
      <c r="M51" s="126">
        <v>0</v>
      </c>
      <c r="N51" s="122"/>
      <c r="O51" s="127">
        <f t="shared" si="9"/>
        <v>0</v>
      </c>
      <c r="P51" s="124">
        <v>0</v>
      </c>
      <c r="Q51" s="124">
        <v>0</v>
      </c>
      <c r="R51" s="125">
        <f t="shared" si="11"/>
        <v>2</v>
      </c>
      <c r="S51" s="124">
        <v>0</v>
      </c>
      <c r="T51" s="126">
        <v>2</v>
      </c>
      <c r="U51" s="21"/>
      <c r="V51" s="19"/>
      <c r="W51" s="19"/>
      <c r="X51" s="142" t="s">
        <v>29</v>
      </c>
      <c r="Y51" s="141"/>
      <c r="Z51" s="141"/>
      <c r="AB51" s="18">
        <f>SUM(I51:J51,L51:M51,P51:Q51,S51:T51,'02'!H51:J51,'02'!L51:M51,'02'!O51:T51)-H51</f>
        <v>0</v>
      </c>
      <c r="AC51" s="18">
        <f t="shared" si="20"/>
        <v>0</v>
      </c>
      <c r="AD51" s="18">
        <f t="shared" si="27"/>
        <v>0</v>
      </c>
      <c r="AE51" s="18">
        <f t="shared" si="22"/>
        <v>0</v>
      </c>
      <c r="AF51" s="18">
        <f>SUM('02'!L51:M51,'02'!O51:S51)-'02'!K51</f>
        <v>0</v>
      </c>
    </row>
    <row r="52" spans="2:32" s="22" customFormat="1" ht="12" customHeight="1">
      <c r="B52" s="19"/>
      <c r="C52" s="19"/>
      <c r="D52" s="141" t="s">
        <v>65</v>
      </c>
      <c r="E52" s="141"/>
      <c r="F52" s="141"/>
      <c r="G52" s="147"/>
      <c r="H52" s="50">
        <f>SUM(I52,J52,K52,O52,R52,'02'!H52,'02'!I52,'02'!J52,'02'!K52,'02'!T52)</f>
        <v>7605</v>
      </c>
      <c r="I52" s="51">
        <v>30</v>
      </c>
      <c r="J52" s="51">
        <v>5</v>
      </c>
      <c r="K52" s="51">
        <f t="shared" si="8"/>
        <v>4149</v>
      </c>
      <c r="L52" s="51">
        <v>1464</v>
      </c>
      <c r="M52" s="52">
        <v>2685</v>
      </c>
      <c r="N52" s="122"/>
      <c r="O52" s="71">
        <f t="shared" si="9"/>
        <v>27</v>
      </c>
      <c r="P52" s="72">
        <v>17</v>
      </c>
      <c r="Q52" s="72">
        <v>10</v>
      </c>
      <c r="R52" s="72">
        <f t="shared" si="11"/>
        <v>1898</v>
      </c>
      <c r="S52" s="72">
        <v>908</v>
      </c>
      <c r="T52" s="72">
        <v>990</v>
      </c>
      <c r="U52" s="21"/>
      <c r="V52" s="19"/>
      <c r="W52" s="141" t="s">
        <v>65</v>
      </c>
      <c r="X52" s="141"/>
      <c r="Y52" s="141"/>
      <c r="Z52" s="141"/>
      <c r="AB52" s="18">
        <f>SUM(I52:J52,L52:M52,P52:Q52,S52:T52,'02'!H52:J52,'02'!L52:M52,'02'!O52:T52)-H52</f>
        <v>0</v>
      </c>
      <c r="AC52" s="18">
        <f t="shared" si="20"/>
        <v>0</v>
      </c>
      <c r="AD52" s="18">
        <f t="shared" si="27"/>
        <v>0</v>
      </c>
      <c r="AE52" s="18">
        <f t="shared" si="22"/>
        <v>0</v>
      </c>
      <c r="AF52" s="18">
        <f>SUM('02'!L52:M52,'02'!O52:S52)-'02'!K52</f>
        <v>0</v>
      </c>
    </row>
    <row r="53" spans="2:32" s="22" customFormat="1" ht="12" customHeight="1">
      <c r="B53" s="23"/>
      <c r="C53" s="23"/>
      <c r="D53" s="23"/>
      <c r="E53" s="140" t="s">
        <v>27</v>
      </c>
      <c r="F53" s="140"/>
      <c r="G53" s="20" t="s">
        <v>15</v>
      </c>
      <c r="H53" s="50">
        <f>SUM(I53,J53,K53,O53,R53,'02'!H53,'02'!I53,'02'!J53,'02'!K53,'02'!T53)</f>
        <v>4154</v>
      </c>
      <c r="I53" s="51">
        <v>25</v>
      </c>
      <c r="J53" s="51">
        <v>3</v>
      </c>
      <c r="K53" s="51">
        <f t="shared" si="8"/>
        <v>3587</v>
      </c>
      <c r="L53" s="51">
        <v>1176</v>
      </c>
      <c r="M53" s="52">
        <v>2411</v>
      </c>
      <c r="N53" s="122"/>
      <c r="O53" s="71">
        <f t="shared" si="9"/>
        <v>7</v>
      </c>
      <c r="P53" s="72">
        <v>5</v>
      </c>
      <c r="Q53" s="72">
        <v>2</v>
      </c>
      <c r="R53" s="72">
        <f t="shared" si="11"/>
        <v>213</v>
      </c>
      <c r="S53" s="72">
        <v>87</v>
      </c>
      <c r="T53" s="72">
        <v>126</v>
      </c>
      <c r="U53" s="24"/>
      <c r="V53" s="23"/>
      <c r="W53" s="23"/>
      <c r="X53" s="140" t="s">
        <v>50</v>
      </c>
      <c r="Y53" s="140"/>
      <c r="Z53" s="19" t="s">
        <v>15</v>
      </c>
      <c r="AB53" s="18">
        <f>SUM(I53:J53,L53:M53,P53:Q53,S53:T53,'02'!H53:J53,'02'!L53:M53,'02'!O53:T53)-H53</f>
        <v>0</v>
      </c>
      <c r="AC53" s="18">
        <f t="shared" si="20"/>
        <v>0</v>
      </c>
      <c r="AD53" s="18">
        <f t="shared" si="27"/>
        <v>0</v>
      </c>
      <c r="AE53" s="18">
        <f t="shared" si="22"/>
        <v>0</v>
      </c>
      <c r="AF53" s="18">
        <f>SUM('02'!L53:M53,'02'!O53:S53)-'02'!K53</f>
        <v>0</v>
      </c>
    </row>
    <row r="54" spans="2:32" s="22" customFormat="1" ht="12" customHeight="1">
      <c r="B54" s="23"/>
      <c r="C54" s="23"/>
      <c r="D54" s="23"/>
      <c r="E54" s="150" t="s">
        <v>50</v>
      </c>
      <c r="F54" s="150"/>
      <c r="G54" s="20" t="s">
        <v>16</v>
      </c>
      <c r="H54" s="50">
        <f>SUM(I54,J54,K54,O54,R54,'02'!H54,'02'!I54,'02'!J54,'02'!K54,'02'!T54)</f>
        <v>2463</v>
      </c>
      <c r="I54" s="51">
        <v>0</v>
      </c>
      <c r="J54" s="51">
        <v>2</v>
      </c>
      <c r="K54" s="51">
        <f t="shared" si="8"/>
        <v>562</v>
      </c>
      <c r="L54" s="51">
        <v>288</v>
      </c>
      <c r="M54" s="52">
        <v>274</v>
      </c>
      <c r="N54" s="122"/>
      <c r="O54" s="71">
        <f t="shared" si="9"/>
        <v>20</v>
      </c>
      <c r="P54" s="72">
        <v>12</v>
      </c>
      <c r="Q54" s="72">
        <v>8</v>
      </c>
      <c r="R54" s="72">
        <f t="shared" si="11"/>
        <v>1515</v>
      </c>
      <c r="S54" s="72">
        <v>819</v>
      </c>
      <c r="T54" s="72">
        <v>696</v>
      </c>
      <c r="U54" s="24"/>
      <c r="V54" s="23"/>
      <c r="W54" s="23"/>
      <c r="X54" s="150" t="s">
        <v>33</v>
      </c>
      <c r="Y54" s="150"/>
      <c r="Z54" s="19" t="s">
        <v>16</v>
      </c>
      <c r="AB54" s="18">
        <f>SUM(I54:J54,L54:M54,P54:Q54,S54:T54,'02'!H54:J54,'02'!L54:M54,'02'!O54:T54)-H54</f>
        <v>0</v>
      </c>
      <c r="AC54" s="18">
        <f t="shared" si="20"/>
        <v>0</v>
      </c>
      <c r="AD54" s="18">
        <f t="shared" si="27"/>
        <v>0</v>
      </c>
      <c r="AE54" s="18">
        <f t="shared" si="22"/>
        <v>0</v>
      </c>
      <c r="AF54" s="18">
        <f>SUM('02'!L54:M54,'02'!O54:S54)-'02'!K54</f>
        <v>0</v>
      </c>
    </row>
    <row r="55" spans="2:32" s="22" customFormat="1" ht="12" customHeight="1">
      <c r="B55" s="25"/>
      <c r="C55" s="145" t="s">
        <v>30</v>
      </c>
      <c r="D55" s="145"/>
      <c r="E55" s="145"/>
      <c r="F55" s="145"/>
      <c r="G55" s="146"/>
      <c r="H55" s="50">
        <f>SUM(I55,J55,K55,O55,R55,'02'!H55,'02'!I55,'02'!J55,'02'!K55,'02'!T55)</f>
        <v>98879</v>
      </c>
      <c r="I55" s="50">
        <v>2159</v>
      </c>
      <c r="J55" s="50">
        <v>35</v>
      </c>
      <c r="K55" s="50">
        <f t="shared" si="8"/>
        <v>78876</v>
      </c>
      <c r="L55" s="50">
        <v>25093</v>
      </c>
      <c r="M55" s="53">
        <v>53783</v>
      </c>
      <c r="N55" s="129"/>
      <c r="O55" s="73">
        <f t="shared" si="9"/>
        <v>725</v>
      </c>
      <c r="P55" s="74">
        <v>582</v>
      </c>
      <c r="Q55" s="74">
        <v>143</v>
      </c>
      <c r="R55" s="74">
        <f t="shared" si="11"/>
        <v>2412</v>
      </c>
      <c r="S55" s="74">
        <v>1236</v>
      </c>
      <c r="T55" s="74">
        <v>1176</v>
      </c>
      <c r="U55" s="26"/>
      <c r="V55" s="145" t="s">
        <v>30</v>
      </c>
      <c r="W55" s="145"/>
      <c r="X55" s="145"/>
      <c r="Y55" s="145"/>
      <c r="Z55" s="145"/>
      <c r="AB55" s="18">
        <f>SUM(I55:J55,L55:M55,P55:Q55,S55:T55,'02'!H55:J55,'02'!L55:M55,'02'!O55:T55)-H55</f>
        <v>0</v>
      </c>
      <c r="AC55" s="18">
        <f t="shared" si="20"/>
        <v>0</v>
      </c>
      <c r="AD55" s="18">
        <f t="shared" si="27"/>
        <v>0</v>
      </c>
      <c r="AE55" s="18">
        <f t="shared" si="22"/>
        <v>0</v>
      </c>
      <c r="AF55" s="18">
        <f>SUM('02'!L55:M55,'02'!O55:S55)-'02'!K55</f>
        <v>0</v>
      </c>
    </row>
    <row r="56" spans="2:32" s="22" customFormat="1" ht="12" customHeight="1">
      <c r="B56" s="23"/>
      <c r="C56" s="23"/>
      <c r="D56" s="140" t="s">
        <v>66</v>
      </c>
      <c r="E56" s="140"/>
      <c r="F56" s="141" t="s">
        <v>31</v>
      </c>
      <c r="G56" s="147"/>
      <c r="H56" s="50">
        <f>SUM(I56,J56,K56,O56,R56,'02'!H56,'02'!I56,'02'!J56,'02'!K56,'02'!T56)</f>
        <v>14154</v>
      </c>
      <c r="I56" s="51">
        <v>0</v>
      </c>
      <c r="J56" s="51">
        <v>0</v>
      </c>
      <c r="K56" s="51">
        <f t="shared" si="8"/>
        <v>4704</v>
      </c>
      <c r="L56" s="51">
        <v>751</v>
      </c>
      <c r="M56" s="52">
        <v>3953</v>
      </c>
      <c r="N56" s="122"/>
      <c r="O56" s="71">
        <f t="shared" si="9"/>
        <v>25</v>
      </c>
      <c r="P56" s="72">
        <v>16</v>
      </c>
      <c r="Q56" s="72">
        <v>9</v>
      </c>
      <c r="R56" s="72">
        <f t="shared" si="11"/>
        <v>297</v>
      </c>
      <c r="S56" s="72">
        <v>89</v>
      </c>
      <c r="T56" s="72">
        <v>208</v>
      </c>
      <c r="U56" s="24"/>
      <c r="V56" s="23"/>
      <c r="W56" s="140" t="s">
        <v>66</v>
      </c>
      <c r="X56" s="140"/>
      <c r="Y56" s="141" t="s">
        <v>31</v>
      </c>
      <c r="Z56" s="141"/>
      <c r="AB56" s="18">
        <f>SUM(I56:J56,L56:M56,P56:Q56,S56:T56,'02'!H56:J56,'02'!L56:M56,'02'!O56:T56)-H56</f>
        <v>0</v>
      </c>
      <c r="AC56" s="18">
        <f t="shared" si="20"/>
        <v>0</v>
      </c>
      <c r="AD56" s="18">
        <f t="shared" si="27"/>
        <v>0</v>
      </c>
      <c r="AE56" s="18">
        <f t="shared" si="22"/>
        <v>0</v>
      </c>
      <c r="AF56" s="18">
        <f>SUM('02'!L56:M56,'02'!O56:S56)-'02'!K56</f>
        <v>0</v>
      </c>
    </row>
    <row r="57" spans="2:32" s="22" customFormat="1" ht="12" customHeight="1">
      <c r="B57" s="23"/>
      <c r="C57" s="23"/>
      <c r="D57" s="140" t="s">
        <v>66</v>
      </c>
      <c r="E57" s="140"/>
      <c r="F57" s="141" t="s">
        <v>32</v>
      </c>
      <c r="G57" s="147"/>
      <c r="H57" s="50">
        <f>SUM(I57,J57,K57,O57,R57,'02'!H57,'02'!I57,'02'!J57,'02'!K57,'02'!T57)</f>
        <v>2118</v>
      </c>
      <c r="I57" s="51">
        <v>6</v>
      </c>
      <c r="J57" s="51">
        <v>4</v>
      </c>
      <c r="K57" s="51">
        <f t="shared" si="8"/>
        <v>446</v>
      </c>
      <c r="L57" s="51">
        <v>274</v>
      </c>
      <c r="M57" s="52">
        <v>172</v>
      </c>
      <c r="N57" s="122"/>
      <c r="O57" s="71">
        <f t="shared" si="9"/>
        <v>4</v>
      </c>
      <c r="P57" s="72">
        <v>3</v>
      </c>
      <c r="Q57" s="72">
        <v>1</v>
      </c>
      <c r="R57" s="72">
        <f t="shared" si="11"/>
        <v>26</v>
      </c>
      <c r="S57" s="72">
        <v>18</v>
      </c>
      <c r="T57" s="72">
        <v>8</v>
      </c>
      <c r="U57" s="24"/>
      <c r="V57" s="23"/>
      <c r="W57" s="140" t="s">
        <v>66</v>
      </c>
      <c r="X57" s="140"/>
      <c r="Y57" s="141" t="s">
        <v>32</v>
      </c>
      <c r="Z57" s="141"/>
      <c r="AB57" s="18">
        <f>SUM(I57:J57,L57:M57,P57:Q57,S57:T57,'02'!H57:J57,'02'!L57:M57,'02'!O57:T57)-H57</f>
        <v>0</v>
      </c>
      <c r="AC57" s="18">
        <f t="shared" si="20"/>
        <v>0</v>
      </c>
      <c r="AD57" s="18">
        <f t="shared" si="27"/>
        <v>0</v>
      </c>
      <c r="AE57" s="18">
        <f t="shared" si="22"/>
        <v>0</v>
      </c>
      <c r="AF57" s="18">
        <f>SUM('02'!L57:M57,'02'!O57:S57)-'02'!K57</f>
        <v>0</v>
      </c>
    </row>
    <row r="58" spans="2:32" s="22" customFormat="1" ht="12" customHeight="1">
      <c r="B58" s="23"/>
      <c r="C58" s="23"/>
      <c r="D58" s="140" t="s">
        <v>66</v>
      </c>
      <c r="E58" s="140"/>
      <c r="F58" s="141" t="s">
        <v>17</v>
      </c>
      <c r="G58" s="147"/>
      <c r="H58" s="50">
        <f>SUM(I58,J58,K58,O58,R58,'02'!H58,'02'!I58,'02'!J58,'02'!K58,'02'!T58)</f>
        <v>11021</v>
      </c>
      <c r="I58" s="51">
        <v>27</v>
      </c>
      <c r="J58" s="51">
        <v>2</v>
      </c>
      <c r="K58" s="51">
        <f t="shared" si="8"/>
        <v>9173</v>
      </c>
      <c r="L58" s="51">
        <v>4785</v>
      </c>
      <c r="M58" s="52">
        <v>4388</v>
      </c>
      <c r="N58" s="122"/>
      <c r="O58" s="71">
        <f t="shared" si="9"/>
        <v>368</v>
      </c>
      <c r="P58" s="72">
        <v>338</v>
      </c>
      <c r="Q58" s="72">
        <v>30</v>
      </c>
      <c r="R58" s="72">
        <f t="shared" si="11"/>
        <v>457</v>
      </c>
      <c r="S58" s="72">
        <v>283</v>
      </c>
      <c r="T58" s="72">
        <v>174</v>
      </c>
      <c r="U58" s="24"/>
      <c r="V58" s="23"/>
      <c r="W58" s="140" t="s">
        <v>51</v>
      </c>
      <c r="X58" s="140"/>
      <c r="Y58" s="141" t="s">
        <v>17</v>
      </c>
      <c r="Z58" s="141"/>
      <c r="AB58" s="18">
        <f>SUM(I58:J58,L58:M58,P58:Q58,S58:T58,'02'!H58:J58,'02'!L58:M58,'02'!O58:T58)-H58</f>
        <v>0</v>
      </c>
      <c r="AC58" s="18">
        <f t="shared" si="20"/>
        <v>0</v>
      </c>
      <c r="AD58" s="18">
        <f t="shared" si="27"/>
        <v>0</v>
      </c>
      <c r="AE58" s="18">
        <f t="shared" si="22"/>
        <v>0</v>
      </c>
      <c r="AF58" s="18">
        <f>SUM('02'!L58:M58,'02'!O58:S58)-'02'!K58</f>
        <v>0</v>
      </c>
    </row>
    <row r="59" spans="2:32" s="22" customFormat="1" ht="12" customHeight="1">
      <c r="B59" s="23"/>
      <c r="C59" s="23"/>
      <c r="D59" s="140" t="s">
        <v>51</v>
      </c>
      <c r="E59" s="140"/>
      <c r="F59" s="141" t="s">
        <v>67</v>
      </c>
      <c r="G59" s="147"/>
      <c r="H59" s="50">
        <f>SUM(I59,J59,K59,O59,R59,'02'!H59,'02'!I59,'02'!J59,'02'!K59,'02'!T59)</f>
        <v>265</v>
      </c>
      <c r="I59" s="51">
        <v>5</v>
      </c>
      <c r="J59" s="51">
        <v>0</v>
      </c>
      <c r="K59" s="51">
        <f t="shared" si="8"/>
        <v>201</v>
      </c>
      <c r="L59" s="51">
        <v>71</v>
      </c>
      <c r="M59" s="52">
        <v>130</v>
      </c>
      <c r="N59" s="122"/>
      <c r="O59" s="71">
        <f t="shared" si="9"/>
        <v>0</v>
      </c>
      <c r="P59" s="72">
        <v>0</v>
      </c>
      <c r="Q59" s="72">
        <v>0</v>
      </c>
      <c r="R59" s="72">
        <f t="shared" si="11"/>
        <v>44</v>
      </c>
      <c r="S59" s="72">
        <v>32</v>
      </c>
      <c r="T59" s="72">
        <v>12</v>
      </c>
      <c r="U59" s="24"/>
      <c r="V59" s="23"/>
      <c r="W59" s="140" t="s">
        <v>27</v>
      </c>
      <c r="X59" s="140"/>
      <c r="Y59" s="141" t="s">
        <v>67</v>
      </c>
      <c r="Z59" s="141"/>
      <c r="AB59" s="18">
        <f>SUM(I59:J59,L59:M59,P59:Q59,S59:T59,'02'!H59:J59,'02'!L59:M59,'02'!O59:T59)-H59</f>
        <v>0</v>
      </c>
      <c r="AC59" s="18">
        <f t="shared" si="20"/>
        <v>0</v>
      </c>
      <c r="AD59" s="18">
        <f t="shared" si="27"/>
        <v>0</v>
      </c>
      <c r="AE59" s="18">
        <f t="shared" si="22"/>
        <v>0</v>
      </c>
      <c r="AF59" s="18">
        <f>SUM('02'!L59:M59,'02'!O59:S59)-'02'!K59</f>
        <v>0</v>
      </c>
    </row>
    <row r="60" spans="2:32" s="22" customFormat="1" ht="12" customHeight="1">
      <c r="B60" s="23"/>
      <c r="C60" s="23"/>
      <c r="D60" s="140" t="s">
        <v>27</v>
      </c>
      <c r="E60" s="140"/>
      <c r="F60" s="143" t="s">
        <v>117</v>
      </c>
      <c r="G60" s="168"/>
      <c r="H60" s="50">
        <f>SUM(I60,J60,K60,O60,R60,'02'!H60,'02'!I60,'02'!J60,'02'!K60,'02'!T60)</f>
        <v>337</v>
      </c>
      <c r="I60" s="51">
        <v>61</v>
      </c>
      <c r="J60" s="51">
        <v>0</v>
      </c>
      <c r="K60" s="51">
        <f t="shared" si="8"/>
        <v>214</v>
      </c>
      <c r="L60" s="51">
        <v>43</v>
      </c>
      <c r="M60" s="52">
        <v>171</v>
      </c>
      <c r="N60" s="122"/>
      <c r="O60" s="71">
        <f t="shared" si="9"/>
        <v>0</v>
      </c>
      <c r="P60" s="72">
        <v>0</v>
      </c>
      <c r="Q60" s="72">
        <v>0</v>
      </c>
      <c r="R60" s="72">
        <f t="shared" si="11"/>
        <v>26</v>
      </c>
      <c r="S60" s="72">
        <v>9</v>
      </c>
      <c r="T60" s="72">
        <v>17</v>
      </c>
      <c r="U60" s="24"/>
      <c r="V60" s="23"/>
      <c r="W60" s="140" t="s">
        <v>27</v>
      </c>
      <c r="X60" s="140"/>
      <c r="Y60" s="143" t="s">
        <v>117</v>
      </c>
      <c r="Z60" s="143"/>
      <c r="AB60" s="18">
        <f>SUM(I60:J60,L60:M60,P60:Q60,S60:T60,'02'!H60:J60,'02'!L60:M60,'02'!O60:T60)-H60</f>
        <v>0</v>
      </c>
      <c r="AC60" s="18">
        <f t="shared" si="20"/>
        <v>0</v>
      </c>
      <c r="AD60" s="18">
        <f t="shared" si="27"/>
        <v>0</v>
      </c>
      <c r="AE60" s="18">
        <f t="shared" si="22"/>
        <v>0</v>
      </c>
      <c r="AF60" s="18">
        <f>SUM('02'!L60:M60,'02'!O60:S60)-'02'!K60</f>
        <v>0</v>
      </c>
    </row>
    <row r="61" spans="2:32" s="22" customFormat="1" ht="12" customHeight="1">
      <c r="B61" s="23"/>
      <c r="C61" s="23"/>
      <c r="D61" s="140" t="s">
        <v>27</v>
      </c>
      <c r="E61" s="140"/>
      <c r="F61" s="141" t="s">
        <v>18</v>
      </c>
      <c r="G61" s="147"/>
      <c r="H61" s="50">
        <f>SUM(I61,J61,K61,O61,R61,'02'!H61,'02'!I61,'02'!J61,'02'!K61,'02'!T61)</f>
        <v>875</v>
      </c>
      <c r="I61" s="51">
        <v>0</v>
      </c>
      <c r="J61" s="51">
        <v>1</v>
      </c>
      <c r="K61" s="51">
        <f t="shared" si="8"/>
        <v>5</v>
      </c>
      <c r="L61" s="51">
        <v>2</v>
      </c>
      <c r="M61" s="52">
        <v>3</v>
      </c>
      <c r="N61" s="122"/>
      <c r="O61" s="71">
        <f t="shared" si="9"/>
        <v>1</v>
      </c>
      <c r="P61" s="72">
        <v>0</v>
      </c>
      <c r="Q61" s="72">
        <v>1</v>
      </c>
      <c r="R61" s="72">
        <f t="shared" si="11"/>
        <v>38</v>
      </c>
      <c r="S61" s="72">
        <v>14</v>
      </c>
      <c r="T61" s="72">
        <v>24</v>
      </c>
      <c r="U61" s="24"/>
      <c r="V61" s="23"/>
      <c r="W61" s="140" t="s">
        <v>27</v>
      </c>
      <c r="X61" s="140"/>
      <c r="Y61" s="141" t="s">
        <v>18</v>
      </c>
      <c r="Z61" s="141"/>
      <c r="AB61" s="18">
        <f>SUM(I61:J61,L61:M61,P61:Q61,S61:T61,'02'!H61:J61,'02'!L61:M61,'02'!O61:T61)-H61</f>
        <v>0</v>
      </c>
      <c r="AC61" s="18">
        <f t="shared" si="20"/>
        <v>0</v>
      </c>
      <c r="AD61" s="18">
        <f t="shared" si="27"/>
        <v>0</v>
      </c>
      <c r="AE61" s="18">
        <f t="shared" si="22"/>
        <v>0</v>
      </c>
      <c r="AF61" s="18">
        <f>SUM('02'!L61:M61,'02'!O61:S61)-'02'!K61</f>
        <v>0</v>
      </c>
    </row>
    <row r="62" spans="2:32" s="22" customFormat="1" ht="12" customHeight="1" thickBot="1">
      <c r="B62" s="27"/>
      <c r="C62" s="27"/>
      <c r="D62" s="138" t="s">
        <v>27</v>
      </c>
      <c r="E62" s="138"/>
      <c r="F62" s="139" t="s">
        <v>19</v>
      </c>
      <c r="G62" s="167"/>
      <c r="H62" s="54">
        <f>SUM(I62,J62,K62,O62,R62,'02'!H62,'02'!I62,'02'!J62,'02'!K62,'02'!T62)</f>
        <v>64089</v>
      </c>
      <c r="I62" s="55">
        <v>1423</v>
      </c>
      <c r="J62" s="55">
        <v>8</v>
      </c>
      <c r="K62" s="55">
        <f t="shared" si="8"/>
        <v>60656</v>
      </c>
      <c r="L62" s="55">
        <v>18289</v>
      </c>
      <c r="M62" s="56">
        <v>42367</v>
      </c>
      <c r="N62" s="122"/>
      <c r="O62" s="75">
        <f t="shared" si="9"/>
        <v>304</v>
      </c>
      <c r="P62" s="76">
        <v>208</v>
      </c>
      <c r="Q62" s="76">
        <v>96</v>
      </c>
      <c r="R62" s="77">
        <f t="shared" si="11"/>
        <v>1057</v>
      </c>
      <c r="S62" s="77">
        <v>590</v>
      </c>
      <c r="T62" s="77">
        <v>467</v>
      </c>
      <c r="U62" s="28"/>
      <c r="V62" s="27"/>
      <c r="W62" s="138" t="s">
        <v>33</v>
      </c>
      <c r="X62" s="138"/>
      <c r="Y62" s="139" t="s">
        <v>19</v>
      </c>
      <c r="Z62" s="139"/>
      <c r="AB62" s="18">
        <f>SUM(I62:J62,L62:M62,P62:Q62,S62:T62,'02'!H62:J62,'02'!L62:M62,'02'!O62:T62)-H62</f>
        <v>0</v>
      </c>
      <c r="AC62" s="18">
        <f t="shared" si="20"/>
        <v>0</v>
      </c>
      <c r="AD62" s="18">
        <f t="shared" si="27"/>
        <v>0</v>
      </c>
      <c r="AE62" s="18">
        <f t="shared" si="22"/>
        <v>0</v>
      </c>
      <c r="AF62" s="18">
        <f>SUM('02'!L62:M62,'02'!O62:S62)-'02'!K62</f>
        <v>0</v>
      </c>
    </row>
    <row r="63" spans="2:32" ht="24" customHeight="1">
      <c r="O63" s="133" t="s">
        <v>131</v>
      </c>
      <c r="P63" s="133"/>
      <c r="Q63" s="133"/>
      <c r="R63" s="133"/>
      <c r="S63" s="133"/>
      <c r="T63" s="133"/>
      <c r="U63" s="133"/>
      <c r="V63" s="133"/>
      <c r="W63" s="133"/>
      <c r="X63" s="133"/>
      <c r="Y63" s="133"/>
      <c r="Z63" s="133"/>
    </row>
    <row r="64" spans="2:32">
      <c r="G64" s="1" t="s">
        <v>112</v>
      </c>
    </row>
    <row r="65" spans="7:20">
      <c r="G65" s="1" t="s">
        <v>103</v>
      </c>
      <c r="H65" s="2">
        <f t="shared" ref="H65:M65" si="32">SUM(H8,H21,H28,H32,H47,H55)-H7</f>
        <v>0</v>
      </c>
      <c r="I65" s="2">
        <f t="shared" si="32"/>
        <v>0</v>
      </c>
      <c r="J65" s="2">
        <f t="shared" si="32"/>
        <v>0</v>
      </c>
      <c r="K65" s="2">
        <f t="shared" si="32"/>
        <v>0</v>
      </c>
      <c r="L65" s="2">
        <f t="shared" si="32"/>
        <v>0</v>
      </c>
      <c r="M65" s="2">
        <f t="shared" si="32"/>
        <v>0</v>
      </c>
      <c r="N65" s="29"/>
      <c r="O65" s="2">
        <f t="shared" ref="O65:T65" si="33">SUM(O8,O21,O28,O32,O47,O55)-O7</f>
        <v>0</v>
      </c>
      <c r="P65" s="2">
        <f t="shared" si="33"/>
        <v>0</v>
      </c>
      <c r="Q65" s="2">
        <f t="shared" si="33"/>
        <v>0</v>
      </c>
      <c r="R65" s="2">
        <f t="shared" si="33"/>
        <v>0</v>
      </c>
      <c r="S65" s="2">
        <f t="shared" si="33"/>
        <v>0</v>
      </c>
      <c r="T65" s="2">
        <f t="shared" si="33"/>
        <v>0</v>
      </c>
    </row>
    <row r="66" spans="7:20">
      <c r="G66" s="1" t="s">
        <v>104</v>
      </c>
      <c r="H66" s="2">
        <f t="shared" ref="H66:M66" si="34">SUM(H9,H14,H19,H20)-H8</f>
        <v>0</v>
      </c>
      <c r="I66" s="2">
        <f t="shared" si="34"/>
        <v>0</v>
      </c>
      <c r="J66" s="2">
        <f t="shared" si="34"/>
        <v>0</v>
      </c>
      <c r="K66" s="2">
        <f t="shared" si="34"/>
        <v>0</v>
      </c>
      <c r="L66" s="2">
        <f t="shared" si="34"/>
        <v>0</v>
      </c>
      <c r="M66" s="2">
        <f t="shared" si="34"/>
        <v>0</v>
      </c>
      <c r="N66" s="29"/>
      <c r="O66" s="2">
        <f t="shared" ref="O66:T66" si="35">SUM(O9,O14,O19,O20)-O8</f>
        <v>0</v>
      </c>
      <c r="P66" s="2">
        <f t="shared" si="35"/>
        <v>0</v>
      </c>
      <c r="Q66" s="2">
        <f t="shared" si="35"/>
        <v>0</v>
      </c>
      <c r="R66" s="2">
        <f t="shared" si="35"/>
        <v>0</v>
      </c>
      <c r="S66" s="2">
        <f t="shared" si="35"/>
        <v>0</v>
      </c>
      <c r="T66" s="2">
        <f t="shared" si="35"/>
        <v>0</v>
      </c>
    </row>
    <row r="67" spans="7:20">
      <c r="G67" s="1" t="s">
        <v>5</v>
      </c>
      <c r="H67" s="2">
        <f t="shared" ref="H67:M67" si="36">SUM(H10:H13)-H9</f>
        <v>0</v>
      </c>
      <c r="I67" s="2">
        <f t="shared" si="36"/>
        <v>0</v>
      </c>
      <c r="J67" s="2">
        <f t="shared" si="36"/>
        <v>0</v>
      </c>
      <c r="K67" s="2">
        <f t="shared" si="36"/>
        <v>0</v>
      </c>
      <c r="L67" s="2">
        <f t="shared" si="36"/>
        <v>0</v>
      </c>
      <c r="M67" s="2">
        <f t="shared" si="36"/>
        <v>0</v>
      </c>
      <c r="N67" s="29"/>
      <c r="O67" s="2">
        <f t="shared" ref="O67:T67" si="37">SUM(O10:O13)-O9</f>
        <v>0</v>
      </c>
      <c r="P67" s="2">
        <f t="shared" si="37"/>
        <v>0</v>
      </c>
      <c r="Q67" s="2">
        <f t="shared" si="37"/>
        <v>0</v>
      </c>
      <c r="R67" s="2">
        <f t="shared" si="37"/>
        <v>0</v>
      </c>
      <c r="S67" s="2">
        <f t="shared" si="37"/>
        <v>0</v>
      </c>
      <c r="T67" s="2">
        <f t="shared" si="37"/>
        <v>0</v>
      </c>
    </row>
    <row r="68" spans="7:20">
      <c r="G68" s="1" t="s">
        <v>105</v>
      </c>
      <c r="H68" s="2">
        <f t="shared" ref="H68:M68" si="38">SUM(H15:H18)-H14</f>
        <v>0</v>
      </c>
      <c r="I68" s="2">
        <f t="shared" si="38"/>
        <v>0</v>
      </c>
      <c r="J68" s="2">
        <f t="shared" si="38"/>
        <v>0</v>
      </c>
      <c r="K68" s="2">
        <f t="shared" si="38"/>
        <v>0</v>
      </c>
      <c r="L68" s="2">
        <f t="shared" si="38"/>
        <v>0</v>
      </c>
      <c r="M68" s="2">
        <f t="shared" si="38"/>
        <v>0</v>
      </c>
      <c r="N68" s="29"/>
      <c r="O68" s="2">
        <f t="shared" ref="O68:T68" si="39">SUM(O15:O18)-O14</f>
        <v>0</v>
      </c>
      <c r="P68" s="2">
        <f t="shared" si="39"/>
        <v>0</v>
      </c>
      <c r="Q68" s="2">
        <f t="shared" si="39"/>
        <v>0</v>
      </c>
      <c r="R68" s="2">
        <f t="shared" si="39"/>
        <v>0</v>
      </c>
      <c r="S68" s="2">
        <f t="shared" si="39"/>
        <v>0</v>
      </c>
      <c r="T68" s="2">
        <f t="shared" si="39"/>
        <v>0</v>
      </c>
    </row>
    <row r="69" spans="7:20">
      <c r="G69" s="1" t="s">
        <v>106</v>
      </c>
      <c r="H69" s="2">
        <f t="shared" ref="H69:M69" si="40">SUM(H22:H24,H26:H27)-H21</f>
        <v>0</v>
      </c>
      <c r="I69" s="2">
        <f t="shared" si="40"/>
        <v>0</v>
      </c>
      <c r="J69" s="2">
        <f t="shared" si="40"/>
        <v>0</v>
      </c>
      <c r="K69" s="2">
        <f t="shared" si="40"/>
        <v>0</v>
      </c>
      <c r="L69" s="2">
        <f t="shared" si="40"/>
        <v>0</v>
      </c>
      <c r="M69" s="2">
        <f t="shared" si="40"/>
        <v>0</v>
      </c>
      <c r="N69" s="29"/>
      <c r="O69" s="2">
        <f t="shared" ref="O69:T69" si="41">SUM(O22:O24,O26:O27)-O21</f>
        <v>0</v>
      </c>
      <c r="P69" s="2">
        <f t="shared" si="41"/>
        <v>0</v>
      </c>
      <c r="Q69" s="2">
        <f t="shared" si="41"/>
        <v>0</v>
      </c>
      <c r="R69" s="2">
        <f t="shared" si="41"/>
        <v>0</v>
      </c>
      <c r="S69" s="2">
        <f t="shared" si="41"/>
        <v>0</v>
      </c>
      <c r="T69" s="2">
        <f t="shared" si="41"/>
        <v>0</v>
      </c>
    </row>
    <row r="70" spans="7:20">
      <c r="G70" s="1" t="s">
        <v>108</v>
      </c>
      <c r="H70" s="2">
        <f t="shared" ref="H70:M70" si="42">SUM(H29:H31)-H28</f>
        <v>0</v>
      </c>
      <c r="I70" s="2">
        <f t="shared" si="42"/>
        <v>0</v>
      </c>
      <c r="J70" s="2">
        <f t="shared" si="42"/>
        <v>0</v>
      </c>
      <c r="K70" s="2">
        <f t="shared" si="42"/>
        <v>0</v>
      </c>
      <c r="L70" s="2">
        <f t="shared" si="42"/>
        <v>0</v>
      </c>
      <c r="M70" s="2">
        <f t="shared" si="42"/>
        <v>0</v>
      </c>
      <c r="N70" s="29"/>
      <c r="O70" s="2">
        <f t="shared" ref="O70:T70" si="43">SUM(O29:O31)-O28</f>
        <v>0</v>
      </c>
      <c r="P70" s="2">
        <f t="shared" si="43"/>
        <v>0</v>
      </c>
      <c r="Q70" s="2">
        <f t="shared" si="43"/>
        <v>0</v>
      </c>
      <c r="R70" s="2">
        <f t="shared" si="43"/>
        <v>0</v>
      </c>
      <c r="S70" s="2">
        <f t="shared" si="43"/>
        <v>0</v>
      </c>
      <c r="T70" s="2">
        <f t="shared" si="43"/>
        <v>0</v>
      </c>
    </row>
    <row r="71" spans="7:20">
      <c r="G71" s="1" t="s">
        <v>107</v>
      </c>
      <c r="H71" s="2">
        <f>SUM(H33:H34,H37,H43,H45:H46)-H32</f>
        <v>0</v>
      </c>
      <c r="I71" s="2">
        <f t="shared" ref="I71:O71" si="44">SUM(I33:I34,I37,I43,I45:I46)-I32</f>
        <v>0</v>
      </c>
      <c r="J71" s="2">
        <f t="shared" si="44"/>
        <v>0</v>
      </c>
      <c r="K71" s="2">
        <f t="shared" si="44"/>
        <v>0</v>
      </c>
      <c r="L71" s="2">
        <f t="shared" si="44"/>
        <v>0</v>
      </c>
      <c r="M71" s="2">
        <f t="shared" si="44"/>
        <v>0</v>
      </c>
      <c r="N71" s="29"/>
      <c r="O71" s="2">
        <f t="shared" si="44"/>
        <v>0</v>
      </c>
      <c r="P71" s="2">
        <f>SUM(P33:P34,P37,P43,P45:P46)-P32</f>
        <v>0</v>
      </c>
      <c r="Q71" s="2">
        <f>SUM(Q33:Q34,Q37,Q43,Q45:Q46)-Q32</f>
        <v>0</v>
      </c>
      <c r="R71" s="2">
        <f>SUM(R33:R34,R37,R43,R45:R46)-R32</f>
        <v>0</v>
      </c>
      <c r="S71" s="2">
        <f>SUM(S33:S34,S37,S43,S45:S46)-S32</f>
        <v>0</v>
      </c>
      <c r="T71" s="2">
        <f>SUM(T33:T34,T37,T43,T45:T46)-T32</f>
        <v>0</v>
      </c>
    </row>
    <row r="72" spans="7:20">
      <c r="G72" s="1" t="s">
        <v>109</v>
      </c>
      <c r="H72" s="2">
        <f>SUM(H35:H36)-H34</f>
        <v>0</v>
      </c>
      <c r="I72" s="2">
        <f t="shared" ref="I72:O72" si="45">SUM(I35:I36)-I34</f>
        <v>0</v>
      </c>
      <c r="J72" s="2">
        <f t="shared" si="45"/>
        <v>0</v>
      </c>
      <c r="K72" s="2">
        <f t="shared" si="45"/>
        <v>0</v>
      </c>
      <c r="L72" s="2">
        <f t="shared" si="45"/>
        <v>0</v>
      </c>
      <c r="M72" s="2">
        <f t="shared" si="45"/>
        <v>0</v>
      </c>
      <c r="N72" s="29"/>
      <c r="O72" s="2">
        <f t="shared" si="45"/>
        <v>0</v>
      </c>
      <c r="P72" s="2">
        <f>SUM(P35:P36)-P34</f>
        <v>0</v>
      </c>
      <c r="Q72" s="2">
        <f>SUM(Q35:Q36)-Q34</f>
        <v>0</v>
      </c>
      <c r="R72" s="2">
        <f>SUM(R35:R36)-R34</f>
        <v>0</v>
      </c>
      <c r="S72" s="2">
        <f>SUM(S35:S36)-S34</f>
        <v>0</v>
      </c>
      <c r="T72" s="2">
        <f>SUM(T35:T36)-T34</f>
        <v>0</v>
      </c>
    </row>
    <row r="73" spans="7:20">
      <c r="G73" s="1" t="s">
        <v>110</v>
      </c>
      <c r="H73" s="2">
        <f>SUM(H38:H42)-H37</f>
        <v>0</v>
      </c>
      <c r="I73" s="2">
        <f t="shared" ref="I73:O73" si="46">SUM(I38:I42)-I37</f>
        <v>0</v>
      </c>
      <c r="J73" s="2">
        <f t="shared" si="46"/>
        <v>0</v>
      </c>
      <c r="K73" s="2">
        <f t="shared" si="46"/>
        <v>0</v>
      </c>
      <c r="L73" s="2">
        <f t="shared" si="46"/>
        <v>0</v>
      </c>
      <c r="M73" s="2">
        <f t="shared" si="46"/>
        <v>0</v>
      </c>
      <c r="N73" s="29"/>
      <c r="O73" s="2">
        <f t="shared" si="46"/>
        <v>0</v>
      </c>
      <c r="P73" s="2">
        <f>SUM(P38:P42)-P37</f>
        <v>0</v>
      </c>
      <c r="Q73" s="2">
        <f>SUM(Q38:Q42)-Q37</f>
        <v>0</v>
      </c>
      <c r="R73" s="2">
        <f>SUM(R38:R42)-R37</f>
        <v>0</v>
      </c>
      <c r="S73" s="2">
        <f>SUM(S38:S42)-S37</f>
        <v>0</v>
      </c>
      <c r="T73" s="2">
        <f>SUM(T38:T42)-T37</f>
        <v>0</v>
      </c>
    </row>
    <row r="74" spans="7:20">
      <c r="G74" s="1" t="s">
        <v>111</v>
      </c>
      <c r="H74" s="2">
        <f>SUM(H49:H51)-H48</f>
        <v>0</v>
      </c>
      <c r="I74" s="2">
        <f t="shared" ref="I74:O74" si="47">SUM(I49:I51)-I48</f>
        <v>0</v>
      </c>
      <c r="J74" s="2">
        <f t="shared" si="47"/>
        <v>0</v>
      </c>
      <c r="K74" s="2">
        <f t="shared" si="47"/>
        <v>0</v>
      </c>
      <c r="L74" s="2">
        <f t="shared" si="47"/>
        <v>0</v>
      </c>
      <c r="M74" s="2">
        <f t="shared" si="47"/>
        <v>0</v>
      </c>
      <c r="N74" s="29"/>
      <c r="O74" s="2">
        <f t="shared" si="47"/>
        <v>0</v>
      </c>
      <c r="P74" s="2">
        <f>SUM(P49:P51)-P48</f>
        <v>0</v>
      </c>
      <c r="Q74" s="2">
        <f>SUM(Q49:Q51)-Q48</f>
        <v>0</v>
      </c>
      <c r="R74" s="2">
        <f>SUM(R49:R51)-R48</f>
        <v>0</v>
      </c>
      <c r="S74" s="2">
        <f>SUM(S49:S51)-S48</f>
        <v>0</v>
      </c>
      <c r="T74" s="2">
        <f>SUM(T49:T51)-T48</f>
        <v>0</v>
      </c>
    </row>
  </sheetData>
  <mergeCells count="137">
    <mergeCell ref="F58:G58"/>
    <mergeCell ref="C47:G47"/>
    <mergeCell ref="D48:G48"/>
    <mergeCell ref="E49:G49"/>
    <mergeCell ref="D37:G37"/>
    <mergeCell ref="W56:X56"/>
    <mergeCell ref="Y56:Z56"/>
    <mergeCell ref="X51:Z51"/>
    <mergeCell ref="W52:Z52"/>
    <mergeCell ref="X53:Y53"/>
    <mergeCell ref="X54:Y54"/>
    <mergeCell ref="V55:Z55"/>
    <mergeCell ref="X38:Z38"/>
    <mergeCell ref="X39:Z39"/>
    <mergeCell ref="X40:Z40"/>
    <mergeCell ref="X41:Z41"/>
    <mergeCell ref="V47:Z47"/>
    <mergeCell ref="W48:Z48"/>
    <mergeCell ref="W45:Z45"/>
    <mergeCell ref="R4:T5"/>
    <mergeCell ref="W29:Z29"/>
    <mergeCell ref="W30:Z30"/>
    <mergeCell ref="X35:Z35"/>
    <mergeCell ref="W22:Z22"/>
    <mergeCell ref="W23:Z23"/>
    <mergeCell ref="W24:Z24"/>
    <mergeCell ref="X25:Y25"/>
    <mergeCell ref="W34:Z34"/>
    <mergeCell ref="W26:Z26"/>
    <mergeCell ref="V28:Z28"/>
    <mergeCell ref="W31:Z31"/>
    <mergeCell ref="V32:Z32"/>
    <mergeCell ref="W33:Z33"/>
    <mergeCell ref="X18:Z18"/>
    <mergeCell ref="W19:Z19"/>
    <mergeCell ref="W20:Z20"/>
    <mergeCell ref="W14:Z14"/>
    <mergeCell ref="X15:Z15"/>
    <mergeCell ref="X16:Z16"/>
    <mergeCell ref="X17:Z17"/>
    <mergeCell ref="V21:Z21"/>
    <mergeCell ref="W27:Z27"/>
    <mergeCell ref="U4:Z6"/>
    <mergeCell ref="D62:E62"/>
    <mergeCell ref="F62:G62"/>
    <mergeCell ref="D59:E59"/>
    <mergeCell ref="F59:G59"/>
    <mergeCell ref="D60:E60"/>
    <mergeCell ref="F60:G60"/>
    <mergeCell ref="D61:E61"/>
    <mergeCell ref="F61:G61"/>
    <mergeCell ref="D22:G22"/>
    <mergeCell ref="D29:G29"/>
    <mergeCell ref="D31:G31"/>
    <mergeCell ref="D33:G33"/>
    <mergeCell ref="D34:G34"/>
    <mergeCell ref="E35:G35"/>
    <mergeCell ref="C28:G28"/>
    <mergeCell ref="C32:G32"/>
    <mergeCell ref="D30:G30"/>
    <mergeCell ref="E42:G42"/>
    <mergeCell ref="E44:F44"/>
    <mergeCell ref="F56:G56"/>
    <mergeCell ref="D56:E56"/>
    <mergeCell ref="D57:E57"/>
    <mergeCell ref="F57:G57"/>
    <mergeCell ref="D58:E58"/>
    <mergeCell ref="B7:G7"/>
    <mergeCell ref="B4:G6"/>
    <mergeCell ref="K4:M5"/>
    <mergeCell ref="H4:H6"/>
    <mergeCell ref="I4:I6"/>
    <mergeCell ref="J4:J6"/>
    <mergeCell ref="D23:G23"/>
    <mergeCell ref="D24:G24"/>
    <mergeCell ref="D27:G27"/>
    <mergeCell ref="D26:G26"/>
    <mergeCell ref="E25:F25"/>
    <mergeCell ref="E16:G16"/>
    <mergeCell ref="E17:G17"/>
    <mergeCell ref="E18:G18"/>
    <mergeCell ref="C8:G8"/>
    <mergeCell ref="C21:G21"/>
    <mergeCell ref="D9:G9"/>
    <mergeCell ref="D14:G14"/>
    <mergeCell ref="D19:G19"/>
    <mergeCell ref="D20:G20"/>
    <mergeCell ref="E10:G10"/>
    <mergeCell ref="E11:G11"/>
    <mergeCell ref="E12:G12"/>
    <mergeCell ref="E13:G13"/>
    <mergeCell ref="X12:Z12"/>
    <mergeCell ref="X13:Z13"/>
    <mergeCell ref="C55:G55"/>
    <mergeCell ref="E53:F53"/>
    <mergeCell ref="E36:G36"/>
    <mergeCell ref="E38:G38"/>
    <mergeCell ref="E39:G39"/>
    <mergeCell ref="E40:G40"/>
    <mergeCell ref="D45:G45"/>
    <mergeCell ref="D46:G46"/>
    <mergeCell ref="D43:G43"/>
    <mergeCell ref="E41:G41"/>
    <mergeCell ref="W46:Z46"/>
    <mergeCell ref="E50:G50"/>
    <mergeCell ref="E51:G51"/>
    <mergeCell ref="D52:G52"/>
    <mergeCell ref="E54:F54"/>
    <mergeCell ref="X49:Z49"/>
    <mergeCell ref="X50:Z50"/>
    <mergeCell ref="E15:G15"/>
    <mergeCell ref="W37:Z37"/>
    <mergeCell ref="X36:Z36"/>
    <mergeCell ref="H2:L2"/>
    <mergeCell ref="P2:T2"/>
    <mergeCell ref="O63:Z63"/>
    <mergeCell ref="O4:Q5"/>
    <mergeCell ref="W62:X62"/>
    <mergeCell ref="Y62:Z62"/>
    <mergeCell ref="W58:X58"/>
    <mergeCell ref="Y58:Z58"/>
    <mergeCell ref="W59:X59"/>
    <mergeCell ref="Y59:Z59"/>
    <mergeCell ref="W43:Z43"/>
    <mergeCell ref="X42:Z42"/>
    <mergeCell ref="X44:Y44"/>
    <mergeCell ref="W60:X60"/>
    <mergeCell ref="Y60:Z60"/>
    <mergeCell ref="W61:X61"/>
    <mergeCell ref="Y61:Z61"/>
    <mergeCell ref="W57:X57"/>
    <mergeCell ref="Y57:Z57"/>
    <mergeCell ref="U7:Z7"/>
    <mergeCell ref="V8:Z8"/>
    <mergeCell ref="W9:Z9"/>
    <mergeCell ref="X10:Z10"/>
    <mergeCell ref="X11:Z11"/>
  </mergeCells>
  <phoneticPr fontId="1"/>
  <printOptions horizontalCentered="1" gridLinesSet="0"/>
  <pageMargins left="0.39370078740157483" right="0.39370078740157483" top="0.59055118110236227" bottom="0.39370078740157483" header="0.31496062992125984" footer="0.31496062992125984"/>
  <pageSetup paperSize="9" orientation="portrait" horizontalDpi="300" verticalDpi="300" r:id="rId1"/>
  <headerFooter alignWithMargins="0"/>
  <colBreaks count="1" manualBreakCount="1">
    <brk id="13" min="1"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74"/>
  <sheetViews>
    <sheetView view="pageBreakPreview" zoomScaleNormal="100" workbookViewId="0">
      <pane xSplit="7" ySplit="6" topLeftCell="H7" activePane="bottomRight" state="frozen"/>
      <selection activeCell="O63" sqref="O63:Z63"/>
      <selection pane="topRight" activeCell="O63" sqref="O63:Z63"/>
      <selection pane="bottomLeft" activeCell="O63" sqref="O63:Z63"/>
      <selection pane="bottomRight" activeCell="L63" sqref="L63"/>
    </sheetView>
  </sheetViews>
  <sheetFormatPr defaultColWidth="9.109375" defaultRowHeight="12"/>
  <cols>
    <col min="1" max="3" width="2.6640625" style="1" customWidth="1"/>
    <col min="4" max="5" width="2.88671875" style="1" customWidth="1"/>
    <col min="6" max="6" width="3.109375" style="1" customWidth="1"/>
    <col min="7" max="7" width="14.109375" style="1" bestFit="1" customWidth="1"/>
    <col min="8" max="12" width="11.33203125" style="1" customWidth="1"/>
    <col min="13" max="13" width="14.109375" style="1" customWidth="1"/>
    <col min="14" max="14" width="3.44140625" style="1" customWidth="1"/>
    <col min="15" max="20" width="11.33203125" style="1" customWidth="1"/>
    <col min="21" max="22" width="2.6640625" style="1" customWidth="1"/>
    <col min="23" max="24" width="2.88671875" style="1" customWidth="1"/>
    <col min="25" max="25" width="3.109375" style="1" customWidth="1"/>
    <col min="26" max="26" width="14.109375" style="1" bestFit="1" customWidth="1"/>
    <col min="27" max="16384" width="9.109375" style="1"/>
  </cols>
  <sheetData>
    <row r="1" spans="2:28" ht="14.4">
      <c r="B1" s="34" t="s">
        <v>127</v>
      </c>
      <c r="I1" s="30"/>
      <c r="O1" s="34" t="s">
        <v>128</v>
      </c>
    </row>
    <row r="2" spans="2:28" s="6" customFormat="1" ht="14.4">
      <c r="B2" s="4"/>
      <c r="C2" s="4"/>
      <c r="D2" s="4"/>
      <c r="E2" s="4"/>
      <c r="F2" s="4"/>
      <c r="G2" s="4"/>
      <c r="H2" s="132" t="s">
        <v>119</v>
      </c>
      <c r="I2" s="132"/>
      <c r="J2" s="132"/>
      <c r="K2" s="132"/>
      <c r="L2" s="132"/>
      <c r="M2" s="4"/>
      <c r="O2" s="4"/>
      <c r="P2" s="132" t="s">
        <v>123</v>
      </c>
      <c r="Q2" s="132"/>
      <c r="R2" s="132"/>
      <c r="S2" s="132"/>
      <c r="T2" s="177"/>
      <c r="U2" s="4"/>
      <c r="V2" s="4"/>
      <c r="W2" s="4"/>
      <c r="X2" s="4"/>
      <c r="Y2" s="4"/>
      <c r="Z2" s="4"/>
      <c r="AA2" s="4"/>
      <c r="AB2" s="4"/>
    </row>
    <row r="3" spans="2:28" s="10" customFormat="1" ht="12.6" thickBot="1">
      <c r="B3" s="7"/>
      <c r="C3" s="7"/>
      <c r="D3" s="7"/>
      <c r="E3" s="7"/>
      <c r="F3" s="7"/>
      <c r="G3" s="7"/>
      <c r="U3" s="7"/>
      <c r="V3" s="7"/>
      <c r="W3" s="7"/>
      <c r="X3" s="7"/>
      <c r="Y3" s="7"/>
      <c r="Z3" s="7"/>
    </row>
    <row r="4" spans="2:28" s="10" customFormat="1" ht="13.5" customHeight="1">
      <c r="B4" s="153" t="s">
        <v>68</v>
      </c>
      <c r="C4" s="153"/>
      <c r="D4" s="153"/>
      <c r="E4" s="153"/>
      <c r="F4" s="153"/>
      <c r="G4" s="154"/>
      <c r="H4" s="188" t="s">
        <v>100</v>
      </c>
      <c r="I4" s="181" t="s">
        <v>122</v>
      </c>
      <c r="J4" s="178" t="s">
        <v>99</v>
      </c>
      <c r="K4" s="189" t="s">
        <v>98</v>
      </c>
      <c r="L4" s="184"/>
      <c r="M4" s="184"/>
      <c r="O4" s="184" t="s">
        <v>98</v>
      </c>
      <c r="P4" s="184"/>
      <c r="Q4" s="184"/>
      <c r="R4" s="184"/>
      <c r="S4" s="185"/>
      <c r="T4" s="163" t="s">
        <v>94</v>
      </c>
      <c r="U4" s="170" t="s">
        <v>93</v>
      </c>
      <c r="V4" s="171"/>
      <c r="W4" s="171"/>
      <c r="X4" s="171"/>
      <c r="Y4" s="171"/>
      <c r="Z4" s="171"/>
    </row>
    <row r="5" spans="2:28" s="10" customFormat="1" ht="13.5" customHeight="1">
      <c r="B5" s="155"/>
      <c r="C5" s="155"/>
      <c r="D5" s="155"/>
      <c r="E5" s="155"/>
      <c r="F5" s="155"/>
      <c r="G5" s="156"/>
      <c r="H5" s="164"/>
      <c r="I5" s="182"/>
      <c r="J5" s="179"/>
      <c r="K5" s="190"/>
      <c r="L5" s="186"/>
      <c r="M5" s="186"/>
      <c r="O5" s="186"/>
      <c r="P5" s="186"/>
      <c r="Q5" s="186"/>
      <c r="R5" s="186"/>
      <c r="S5" s="187"/>
      <c r="T5" s="164"/>
      <c r="U5" s="172"/>
      <c r="V5" s="173"/>
      <c r="W5" s="173"/>
      <c r="X5" s="173"/>
      <c r="Y5" s="173"/>
      <c r="Z5" s="173"/>
    </row>
    <row r="6" spans="2:28" s="10" customFormat="1" ht="24.75" customHeight="1">
      <c r="B6" s="157"/>
      <c r="C6" s="157"/>
      <c r="D6" s="157"/>
      <c r="E6" s="157"/>
      <c r="F6" s="157"/>
      <c r="G6" s="158"/>
      <c r="H6" s="165"/>
      <c r="I6" s="183"/>
      <c r="J6" s="180"/>
      <c r="K6" s="13" t="s">
        <v>74</v>
      </c>
      <c r="L6" s="13" t="s">
        <v>3</v>
      </c>
      <c r="M6" s="31" t="s">
        <v>75</v>
      </c>
      <c r="O6" s="12" t="s">
        <v>76</v>
      </c>
      <c r="P6" s="13" t="s">
        <v>97</v>
      </c>
      <c r="Q6" s="13" t="s">
        <v>96</v>
      </c>
      <c r="R6" s="32" t="s">
        <v>124</v>
      </c>
      <c r="S6" s="13" t="s">
        <v>95</v>
      </c>
      <c r="T6" s="165"/>
      <c r="U6" s="174"/>
      <c r="V6" s="175"/>
      <c r="W6" s="175"/>
      <c r="X6" s="175"/>
      <c r="Y6" s="175"/>
      <c r="Z6" s="175"/>
    </row>
    <row r="7" spans="2:28" s="17" customFormat="1" ht="12" customHeight="1">
      <c r="B7" s="151" t="s">
        <v>53</v>
      </c>
      <c r="C7" s="151"/>
      <c r="D7" s="151"/>
      <c r="E7" s="151"/>
      <c r="F7" s="151"/>
      <c r="G7" s="152"/>
      <c r="H7" s="78">
        <f t="shared" ref="H7:M7" si="0">SUM(H8,H21,H28,H32,H47,H55)</f>
        <v>373</v>
      </c>
      <c r="I7" s="78">
        <f t="shared" si="0"/>
        <v>920</v>
      </c>
      <c r="J7" s="78">
        <f t="shared" si="0"/>
        <v>121</v>
      </c>
      <c r="K7" s="78">
        <f t="shared" si="0"/>
        <v>57554</v>
      </c>
      <c r="L7" s="78">
        <f t="shared" si="0"/>
        <v>3871</v>
      </c>
      <c r="M7" s="79">
        <f t="shared" si="0"/>
        <v>369</v>
      </c>
      <c r="N7" s="130"/>
      <c r="O7" s="99">
        <f t="shared" ref="O7:T7" si="1">SUM(O8,O21,O28,O32,O47,O55)</f>
        <v>16113</v>
      </c>
      <c r="P7" s="100">
        <f t="shared" si="1"/>
        <v>413</v>
      </c>
      <c r="Q7" s="100">
        <f t="shared" si="1"/>
        <v>24852</v>
      </c>
      <c r="R7" s="100">
        <f t="shared" si="1"/>
        <v>743</v>
      </c>
      <c r="S7" s="100">
        <f t="shared" si="1"/>
        <v>11193</v>
      </c>
      <c r="T7" s="100">
        <f t="shared" si="1"/>
        <v>982</v>
      </c>
      <c r="U7" s="144" t="s">
        <v>53</v>
      </c>
      <c r="V7" s="145"/>
      <c r="W7" s="145"/>
      <c r="X7" s="145"/>
      <c r="Y7" s="145"/>
      <c r="Z7" s="145"/>
    </row>
    <row r="8" spans="2:28" s="17" customFormat="1" ht="12" customHeight="1">
      <c r="B8" s="16"/>
      <c r="C8" s="145" t="s">
        <v>36</v>
      </c>
      <c r="D8" s="145"/>
      <c r="E8" s="145"/>
      <c r="F8" s="145"/>
      <c r="G8" s="146"/>
      <c r="H8" s="80">
        <f>SUM(H9,H14,H19,H20)</f>
        <v>8</v>
      </c>
      <c r="I8" s="80">
        <f>SUM(I9,I14,I19,I20)</f>
        <v>276</v>
      </c>
      <c r="J8" s="80">
        <f>SUM(J9,J14,J19,J20)</f>
        <v>9</v>
      </c>
      <c r="K8" s="80">
        <f>SUM(L8,M8,O8,P8,Q8,R8,S8)</f>
        <v>369</v>
      </c>
      <c r="L8" s="80">
        <f>SUM(L9,L14,L19,L20)</f>
        <v>28</v>
      </c>
      <c r="M8" s="81">
        <f>SUM(M9,M14,M19,M20)</f>
        <v>8</v>
      </c>
      <c r="N8" s="130"/>
      <c r="O8" s="101">
        <f t="shared" ref="O8:T8" si="2">SUM(O9,O14,O19,O20)</f>
        <v>23</v>
      </c>
      <c r="P8" s="102">
        <f t="shared" si="2"/>
        <v>2</v>
      </c>
      <c r="Q8" s="102">
        <f t="shared" si="2"/>
        <v>134</v>
      </c>
      <c r="R8" s="102">
        <f t="shared" si="2"/>
        <v>0</v>
      </c>
      <c r="S8" s="102">
        <f t="shared" si="2"/>
        <v>174</v>
      </c>
      <c r="T8" s="102">
        <f t="shared" si="2"/>
        <v>96</v>
      </c>
      <c r="U8" s="15"/>
      <c r="V8" s="145" t="s">
        <v>36</v>
      </c>
      <c r="W8" s="145"/>
      <c r="X8" s="145"/>
      <c r="Y8" s="145"/>
      <c r="Z8" s="145"/>
    </row>
    <row r="9" spans="2:28" s="22" customFormat="1" ht="12" customHeight="1">
      <c r="B9" s="19"/>
      <c r="C9" s="19"/>
      <c r="D9" s="141" t="s">
        <v>54</v>
      </c>
      <c r="E9" s="141"/>
      <c r="F9" s="141"/>
      <c r="G9" s="147"/>
      <c r="H9" s="82">
        <f>SUM(H10:H13)</f>
        <v>0</v>
      </c>
      <c r="I9" s="82">
        <f>SUM(I10:I13)</f>
        <v>94</v>
      </c>
      <c r="J9" s="82">
        <f>SUM(J10:J13)</f>
        <v>2</v>
      </c>
      <c r="K9" s="82">
        <f t="shared" ref="K9:K62" si="3">SUM(L9,M9,O9,P9,Q9,R9,S9)</f>
        <v>87</v>
      </c>
      <c r="L9" s="82">
        <f>SUM(L10:L13)</f>
        <v>15</v>
      </c>
      <c r="M9" s="83">
        <f>SUM(M10:M13)</f>
        <v>2</v>
      </c>
      <c r="N9" s="131"/>
      <c r="O9" s="103">
        <f t="shared" ref="O9:T9" si="4">SUM(O10:O13)</f>
        <v>3</v>
      </c>
      <c r="P9" s="104">
        <f t="shared" si="4"/>
        <v>1</v>
      </c>
      <c r="Q9" s="104">
        <f t="shared" si="4"/>
        <v>19</v>
      </c>
      <c r="R9" s="104">
        <f t="shared" si="4"/>
        <v>0</v>
      </c>
      <c r="S9" s="104">
        <f t="shared" si="4"/>
        <v>47</v>
      </c>
      <c r="T9" s="104">
        <f t="shared" si="4"/>
        <v>57</v>
      </c>
      <c r="U9" s="21"/>
      <c r="V9" s="19"/>
      <c r="W9" s="141" t="s">
        <v>54</v>
      </c>
      <c r="X9" s="141"/>
      <c r="Y9" s="141"/>
      <c r="Z9" s="141"/>
    </row>
    <row r="10" spans="2:28" s="22" customFormat="1" ht="12" customHeight="1">
      <c r="B10" s="19"/>
      <c r="C10" s="19"/>
      <c r="D10" s="19"/>
      <c r="E10" s="141" t="s">
        <v>5</v>
      </c>
      <c r="F10" s="141"/>
      <c r="G10" s="147"/>
      <c r="H10" s="82">
        <v>0</v>
      </c>
      <c r="I10" s="82">
        <v>90</v>
      </c>
      <c r="J10" s="82">
        <v>1</v>
      </c>
      <c r="K10" s="82">
        <f t="shared" si="3"/>
        <v>68</v>
      </c>
      <c r="L10" s="82">
        <v>15</v>
      </c>
      <c r="M10" s="83">
        <v>2</v>
      </c>
      <c r="N10" s="131"/>
      <c r="O10" s="103">
        <v>2</v>
      </c>
      <c r="P10" s="104">
        <v>0</v>
      </c>
      <c r="Q10" s="104">
        <v>12</v>
      </c>
      <c r="R10" s="104">
        <v>0</v>
      </c>
      <c r="S10" s="104">
        <v>37</v>
      </c>
      <c r="T10" s="104">
        <v>55</v>
      </c>
      <c r="U10" s="21"/>
      <c r="V10" s="19"/>
      <c r="W10" s="19"/>
      <c r="X10" s="141" t="s">
        <v>5</v>
      </c>
      <c r="Y10" s="141"/>
      <c r="Z10" s="141"/>
    </row>
    <row r="11" spans="2:28" s="22" customFormat="1" ht="12" customHeight="1">
      <c r="B11" s="19"/>
      <c r="C11" s="19"/>
      <c r="D11" s="19"/>
      <c r="E11" s="141" t="s">
        <v>37</v>
      </c>
      <c r="F11" s="141"/>
      <c r="G11" s="147"/>
      <c r="H11" s="82">
        <v>0</v>
      </c>
      <c r="I11" s="82">
        <v>2</v>
      </c>
      <c r="J11" s="82">
        <v>1</v>
      </c>
      <c r="K11" s="82">
        <f t="shared" si="3"/>
        <v>4</v>
      </c>
      <c r="L11" s="82">
        <v>0</v>
      </c>
      <c r="M11" s="83">
        <v>0</v>
      </c>
      <c r="N11" s="131"/>
      <c r="O11" s="103">
        <v>1</v>
      </c>
      <c r="P11" s="104">
        <v>0</v>
      </c>
      <c r="Q11" s="104">
        <v>0</v>
      </c>
      <c r="R11" s="104">
        <v>0</v>
      </c>
      <c r="S11" s="104">
        <v>3</v>
      </c>
      <c r="T11" s="104">
        <v>0</v>
      </c>
      <c r="U11" s="21"/>
      <c r="V11" s="19"/>
      <c r="W11" s="19"/>
      <c r="X11" s="141" t="s">
        <v>37</v>
      </c>
      <c r="Y11" s="141"/>
      <c r="Z11" s="141"/>
    </row>
    <row r="12" spans="2:28" s="22" customFormat="1" ht="12" customHeight="1">
      <c r="B12" s="19"/>
      <c r="C12" s="19"/>
      <c r="D12" s="19"/>
      <c r="E12" s="141" t="s">
        <v>6</v>
      </c>
      <c r="F12" s="141"/>
      <c r="G12" s="147"/>
      <c r="H12" s="84">
        <v>0</v>
      </c>
      <c r="I12" s="84">
        <v>0</v>
      </c>
      <c r="J12" s="84">
        <v>0</v>
      </c>
      <c r="K12" s="84">
        <f t="shared" si="3"/>
        <v>10</v>
      </c>
      <c r="L12" s="84">
        <v>0</v>
      </c>
      <c r="M12" s="85">
        <v>0</v>
      </c>
      <c r="N12" s="131"/>
      <c r="O12" s="105">
        <v>0</v>
      </c>
      <c r="P12" s="106">
        <v>1</v>
      </c>
      <c r="Q12" s="106">
        <v>7</v>
      </c>
      <c r="R12" s="106">
        <v>0</v>
      </c>
      <c r="S12" s="106">
        <v>2</v>
      </c>
      <c r="T12" s="106">
        <v>2</v>
      </c>
      <c r="U12" s="21"/>
      <c r="V12" s="19"/>
      <c r="W12" s="19"/>
      <c r="X12" s="141" t="s">
        <v>6</v>
      </c>
      <c r="Y12" s="141"/>
      <c r="Z12" s="141"/>
    </row>
    <row r="13" spans="2:28" s="22" customFormat="1" ht="12" customHeight="1">
      <c r="B13" s="19"/>
      <c r="C13" s="19"/>
      <c r="D13" s="19"/>
      <c r="E13" s="141" t="s">
        <v>7</v>
      </c>
      <c r="F13" s="141"/>
      <c r="G13" s="147"/>
      <c r="H13" s="84">
        <v>0</v>
      </c>
      <c r="I13" s="84">
        <v>2</v>
      </c>
      <c r="J13" s="84">
        <v>0</v>
      </c>
      <c r="K13" s="84">
        <f t="shared" si="3"/>
        <v>5</v>
      </c>
      <c r="L13" s="84">
        <v>0</v>
      </c>
      <c r="M13" s="85">
        <v>0</v>
      </c>
      <c r="N13" s="131"/>
      <c r="O13" s="105">
        <v>0</v>
      </c>
      <c r="P13" s="106">
        <v>0</v>
      </c>
      <c r="Q13" s="106">
        <v>0</v>
      </c>
      <c r="R13" s="106">
        <v>0</v>
      </c>
      <c r="S13" s="106">
        <v>5</v>
      </c>
      <c r="T13" s="106">
        <v>0</v>
      </c>
      <c r="U13" s="21"/>
      <c r="V13" s="19"/>
      <c r="W13" s="19"/>
      <c r="X13" s="141" t="s">
        <v>7</v>
      </c>
      <c r="Y13" s="141"/>
      <c r="Z13" s="141"/>
    </row>
    <row r="14" spans="2:28" s="22" customFormat="1" ht="12" customHeight="1">
      <c r="B14" s="19"/>
      <c r="C14" s="19"/>
      <c r="D14" s="141" t="s">
        <v>38</v>
      </c>
      <c r="E14" s="141"/>
      <c r="F14" s="141"/>
      <c r="G14" s="147"/>
      <c r="H14" s="84">
        <f>SUM(H15:H18)</f>
        <v>6</v>
      </c>
      <c r="I14" s="84">
        <f>SUM(I15:I18)</f>
        <v>7</v>
      </c>
      <c r="J14" s="84">
        <f>SUM(J15:J18)</f>
        <v>0</v>
      </c>
      <c r="K14" s="84">
        <f t="shared" si="3"/>
        <v>66</v>
      </c>
      <c r="L14" s="84">
        <f>SUM(L15:L18)</f>
        <v>7</v>
      </c>
      <c r="M14" s="85">
        <f>SUM(M15:M18)</f>
        <v>0</v>
      </c>
      <c r="N14" s="131"/>
      <c r="O14" s="105">
        <f t="shared" ref="O14:T14" si="5">SUM(O15:O18)</f>
        <v>8</v>
      </c>
      <c r="P14" s="106">
        <f t="shared" si="5"/>
        <v>0</v>
      </c>
      <c r="Q14" s="106">
        <f t="shared" si="5"/>
        <v>29</v>
      </c>
      <c r="R14" s="106">
        <f t="shared" si="5"/>
        <v>0</v>
      </c>
      <c r="S14" s="106">
        <f t="shared" si="5"/>
        <v>22</v>
      </c>
      <c r="T14" s="106">
        <f t="shared" si="5"/>
        <v>9</v>
      </c>
      <c r="U14" s="21"/>
      <c r="V14" s="19"/>
      <c r="W14" s="141" t="s">
        <v>38</v>
      </c>
      <c r="X14" s="141"/>
      <c r="Y14" s="141"/>
      <c r="Z14" s="141"/>
    </row>
    <row r="15" spans="2:28" s="22" customFormat="1" ht="12" customHeight="1">
      <c r="B15" s="19"/>
      <c r="C15" s="19"/>
      <c r="D15" s="19"/>
      <c r="E15" s="141" t="s">
        <v>8</v>
      </c>
      <c r="F15" s="141"/>
      <c r="G15" s="147"/>
      <c r="H15" s="84">
        <v>0</v>
      </c>
      <c r="I15" s="84">
        <v>3</v>
      </c>
      <c r="J15" s="84">
        <v>0</v>
      </c>
      <c r="K15" s="84">
        <f t="shared" si="3"/>
        <v>5</v>
      </c>
      <c r="L15" s="84">
        <v>0</v>
      </c>
      <c r="M15" s="85">
        <v>0</v>
      </c>
      <c r="N15" s="131"/>
      <c r="O15" s="105">
        <v>0</v>
      </c>
      <c r="P15" s="106">
        <v>0</v>
      </c>
      <c r="Q15" s="106">
        <v>1</v>
      </c>
      <c r="R15" s="106">
        <v>0</v>
      </c>
      <c r="S15" s="106">
        <v>4</v>
      </c>
      <c r="T15" s="106">
        <v>1</v>
      </c>
      <c r="U15" s="21"/>
      <c r="V15" s="19"/>
      <c r="W15" s="19"/>
      <c r="X15" s="141" t="s">
        <v>8</v>
      </c>
      <c r="Y15" s="141"/>
      <c r="Z15" s="141"/>
    </row>
    <row r="16" spans="2:28" s="22" customFormat="1" ht="12" customHeight="1">
      <c r="B16" s="19"/>
      <c r="C16" s="19"/>
      <c r="D16" s="19"/>
      <c r="E16" s="141" t="s">
        <v>9</v>
      </c>
      <c r="F16" s="141"/>
      <c r="G16" s="147"/>
      <c r="H16" s="84">
        <v>1</v>
      </c>
      <c r="I16" s="84">
        <v>4</v>
      </c>
      <c r="J16" s="84">
        <v>0</v>
      </c>
      <c r="K16" s="84">
        <f t="shared" si="3"/>
        <v>5</v>
      </c>
      <c r="L16" s="84">
        <v>2</v>
      </c>
      <c r="M16" s="85">
        <v>0</v>
      </c>
      <c r="N16" s="131"/>
      <c r="O16" s="105">
        <v>1</v>
      </c>
      <c r="P16" s="106">
        <v>0</v>
      </c>
      <c r="Q16" s="106">
        <v>1</v>
      </c>
      <c r="R16" s="106">
        <v>0</v>
      </c>
      <c r="S16" s="106">
        <v>1</v>
      </c>
      <c r="T16" s="106">
        <v>0</v>
      </c>
      <c r="U16" s="21"/>
      <c r="V16" s="19"/>
      <c r="W16" s="19"/>
      <c r="X16" s="141" t="s">
        <v>9</v>
      </c>
      <c r="Y16" s="141"/>
      <c r="Z16" s="141"/>
    </row>
    <row r="17" spans="2:26" s="22" customFormat="1" ht="12" customHeight="1">
      <c r="B17" s="19"/>
      <c r="C17" s="19"/>
      <c r="D17" s="19"/>
      <c r="E17" s="141" t="s">
        <v>129</v>
      </c>
      <c r="F17" s="141"/>
      <c r="G17" s="147"/>
      <c r="H17" s="84">
        <v>1</v>
      </c>
      <c r="I17" s="84">
        <v>0</v>
      </c>
      <c r="J17" s="84">
        <v>0</v>
      </c>
      <c r="K17" s="84">
        <f t="shared" si="3"/>
        <v>6</v>
      </c>
      <c r="L17" s="84">
        <v>0</v>
      </c>
      <c r="M17" s="85">
        <v>0</v>
      </c>
      <c r="N17" s="131"/>
      <c r="O17" s="105">
        <v>0</v>
      </c>
      <c r="P17" s="106">
        <v>0</v>
      </c>
      <c r="Q17" s="106">
        <v>0</v>
      </c>
      <c r="R17" s="106">
        <v>0</v>
      </c>
      <c r="S17" s="106">
        <v>6</v>
      </c>
      <c r="T17" s="106">
        <v>0</v>
      </c>
      <c r="U17" s="21"/>
      <c r="V17" s="19"/>
      <c r="W17" s="19"/>
      <c r="X17" s="141" t="s">
        <v>129</v>
      </c>
      <c r="Y17" s="141"/>
      <c r="Z17" s="141"/>
    </row>
    <row r="18" spans="2:26" s="22" customFormat="1" ht="12" customHeight="1">
      <c r="B18" s="19"/>
      <c r="C18" s="19"/>
      <c r="D18" s="19"/>
      <c r="E18" s="141" t="s">
        <v>10</v>
      </c>
      <c r="F18" s="141"/>
      <c r="G18" s="147"/>
      <c r="H18" s="84">
        <v>4</v>
      </c>
      <c r="I18" s="84">
        <v>0</v>
      </c>
      <c r="J18" s="84">
        <v>0</v>
      </c>
      <c r="K18" s="84">
        <f t="shared" si="3"/>
        <v>50</v>
      </c>
      <c r="L18" s="84">
        <v>5</v>
      </c>
      <c r="M18" s="85">
        <v>0</v>
      </c>
      <c r="N18" s="131"/>
      <c r="O18" s="105">
        <v>7</v>
      </c>
      <c r="P18" s="106">
        <v>0</v>
      </c>
      <c r="Q18" s="106">
        <v>27</v>
      </c>
      <c r="R18" s="106">
        <v>0</v>
      </c>
      <c r="S18" s="106">
        <v>11</v>
      </c>
      <c r="T18" s="106">
        <v>8</v>
      </c>
      <c r="U18" s="21"/>
      <c r="V18" s="19"/>
      <c r="W18" s="19"/>
      <c r="X18" s="141" t="s">
        <v>10</v>
      </c>
      <c r="Y18" s="141"/>
      <c r="Z18" s="141"/>
    </row>
    <row r="19" spans="2:26" s="22" customFormat="1" ht="12" customHeight="1">
      <c r="B19" s="19"/>
      <c r="C19" s="19"/>
      <c r="D19" s="141" t="s">
        <v>39</v>
      </c>
      <c r="E19" s="141"/>
      <c r="F19" s="141"/>
      <c r="G19" s="147"/>
      <c r="H19" s="84">
        <v>0</v>
      </c>
      <c r="I19" s="84">
        <v>173</v>
      </c>
      <c r="J19" s="84">
        <v>0</v>
      </c>
      <c r="K19" s="84">
        <f t="shared" si="3"/>
        <v>88</v>
      </c>
      <c r="L19" s="84">
        <v>6</v>
      </c>
      <c r="M19" s="85">
        <v>4</v>
      </c>
      <c r="N19" s="131"/>
      <c r="O19" s="105">
        <v>6</v>
      </c>
      <c r="P19" s="106">
        <v>0</v>
      </c>
      <c r="Q19" s="106">
        <v>38</v>
      </c>
      <c r="R19" s="106">
        <v>0</v>
      </c>
      <c r="S19" s="106">
        <v>34</v>
      </c>
      <c r="T19" s="106">
        <v>26</v>
      </c>
      <c r="U19" s="21"/>
      <c r="V19" s="19"/>
      <c r="W19" s="141" t="s">
        <v>39</v>
      </c>
      <c r="X19" s="141"/>
      <c r="Y19" s="141"/>
      <c r="Z19" s="141"/>
    </row>
    <row r="20" spans="2:26" s="22" customFormat="1" ht="12" customHeight="1">
      <c r="B20" s="19"/>
      <c r="C20" s="19"/>
      <c r="D20" s="141" t="s">
        <v>130</v>
      </c>
      <c r="E20" s="141"/>
      <c r="F20" s="141"/>
      <c r="G20" s="147"/>
      <c r="H20" s="84">
        <v>2</v>
      </c>
      <c r="I20" s="84">
        <v>2</v>
      </c>
      <c r="J20" s="84">
        <v>7</v>
      </c>
      <c r="K20" s="84">
        <f t="shared" si="3"/>
        <v>128</v>
      </c>
      <c r="L20" s="84">
        <v>0</v>
      </c>
      <c r="M20" s="85">
        <v>2</v>
      </c>
      <c r="N20" s="131"/>
      <c r="O20" s="105">
        <v>6</v>
      </c>
      <c r="P20" s="106">
        <v>1</v>
      </c>
      <c r="Q20" s="106">
        <v>48</v>
      </c>
      <c r="R20" s="106">
        <v>0</v>
      </c>
      <c r="S20" s="106">
        <v>71</v>
      </c>
      <c r="T20" s="106">
        <v>4</v>
      </c>
      <c r="U20" s="21"/>
      <c r="V20" s="19"/>
      <c r="W20" s="141" t="s">
        <v>130</v>
      </c>
      <c r="X20" s="141"/>
      <c r="Y20" s="141"/>
      <c r="Z20" s="141"/>
    </row>
    <row r="21" spans="2:26" s="17" customFormat="1" ht="12" customHeight="1">
      <c r="B21" s="16"/>
      <c r="C21" s="145" t="s">
        <v>40</v>
      </c>
      <c r="D21" s="145"/>
      <c r="E21" s="145"/>
      <c r="F21" s="145"/>
      <c r="G21" s="146"/>
      <c r="H21" s="86">
        <f>SUM(H22,H23,H24,H26,H27)</f>
        <v>33</v>
      </c>
      <c r="I21" s="86">
        <f>SUM(I22,I23,I24,I26,I27)</f>
        <v>397</v>
      </c>
      <c r="J21" s="86">
        <f>SUM(J22,J23,J24,J26,J27)</f>
        <v>59</v>
      </c>
      <c r="K21" s="86">
        <f t="shared" si="3"/>
        <v>1114</v>
      </c>
      <c r="L21" s="86">
        <f>SUM(L22,L23,L24,L26,L27)</f>
        <v>484</v>
      </c>
      <c r="M21" s="87">
        <f>SUM(M22,M23,M24,M26,M27)</f>
        <v>7</v>
      </c>
      <c r="N21" s="130"/>
      <c r="O21" s="107">
        <f t="shared" ref="O21:T21" si="6">SUM(O22,O23,O24,O26,O27)</f>
        <v>87</v>
      </c>
      <c r="P21" s="108">
        <f t="shared" si="6"/>
        <v>14</v>
      </c>
      <c r="Q21" s="108">
        <f t="shared" si="6"/>
        <v>174</v>
      </c>
      <c r="R21" s="108">
        <f t="shared" si="6"/>
        <v>2</v>
      </c>
      <c r="S21" s="108">
        <f t="shared" si="6"/>
        <v>346</v>
      </c>
      <c r="T21" s="108">
        <f t="shared" si="6"/>
        <v>111</v>
      </c>
      <c r="U21" s="15"/>
      <c r="V21" s="145" t="s">
        <v>40</v>
      </c>
      <c r="W21" s="145"/>
      <c r="X21" s="145"/>
      <c r="Y21" s="145"/>
      <c r="Z21" s="145"/>
    </row>
    <row r="22" spans="2:26" s="22" customFormat="1" ht="12" customHeight="1">
      <c r="B22" s="19"/>
      <c r="C22" s="19"/>
      <c r="D22" s="141" t="s">
        <v>4</v>
      </c>
      <c r="E22" s="141"/>
      <c r="F22" s="141"/>
      <c r="G22" s="147"/>
      <c r="H22" s="84">
        <v>0</v>
      </c>
      <c r="I22" s="84">
        <v>0</v>
      </c>
      <c r="J22" s="84">
        <v>0</v>
      </c>
      <c r="K22" s="84">
        <f t="shared" si="3"/>
        <v>4</v>
      </c>
      <c r="L22" s="84">
        <v>0</v>
      </c>
      <c r="M22" s="85">
        <v>0</v>
      </c>
      <c r="N22" s="131"/>
      <c r="O22" s="105">
        <v>0</v>
      </c>
      <c r="P22" s="106">
        <v>0</v>
      </c>
      <c r="Q22" s="106">
        <v>2</v>
      </c>
      <c r="R22" s="106">
        <v>0</v>
      </c>
      <c r="S22" s="106">
        <v>2</v>
      </c>
      <c r="T22" s="106">
        <v>0</v>
      </c>
      <c r="U22" s="21"/>
      <c r="V22" s="19"/>
      <c r="W22" s="141" t="s">
        <v>4</v>
      </c>
      <c r="X22" s="141"/>
      <c r="Y22" s="141"/>
      <c r="Z22" s="141"/>
    </row>
    <row r="23" spans="2:26" s="22" customFormat="1" ht="12" customHeight="1">
      <c r="B23" s="19"/>
      <c r="C23" s="19"/>
      <c r="D23" s="141" t="s">
        <v>41</v>
      </c>
      <c r="E23" s="141"/>
      <c r="F23" s="141"/>
      <c r="G23" s="147"/>
      <c r="H23" s="84">
        <v>21</v>
      </c>
      <c r="I23" s="84">
        <v>0</v>
      </c>
      <c r="J23" s="84">
        <v>19</v>
      </c>
      <c r="K23" s="84">
        <f t="shared" si="3"/>
        <v>498</v>
      </c>
      <c r="L23" s="84">
        <v>230</v>
      </c>
      <c r="M23" s="85">
        <v>2</v>
      </c>
      <c r="N23" s="131"/>
      <c r="O23" s="105">
        <v>65</v>
      </c>
      <c r="P23" s="106">
        <v>6</v>
      </c>
      <c r="Q23" s="106">
        <v>57</v>
      </c>
      <c r="R23" s="106">
        <v>0</v>
      </c>
      <c r="S23" s="106">
        <v>138</v>
      </c>
      <c r="T23" s="106">
        <v>35</v>
      </c>
      <c r="U23" s="21"/>
      <c r="V23" s="19"/>
      <c r="W23" s="141" t="s">
        <v>41</v>
      </c>
      <c r="X23" s="141"/>
      <c r="Y23" s="141"/>
      <c r="Z23" s="141"/>
    </row>
    <row r="24" spans="2:26" s="22" customFormat="1" ht="12" customHeight="1">
      <c r="B24" s="19"/>
      <c r="C24" s="19"/>
      <c r="D24" s="141" t="s">
        <v>56</v>
      </c>
      <c r="E24" s="141"/>
      <c r="F24" s="141"/>
      <c r="G24" s="147"/>
      <c r="H24" s="84">
        <v>10</v>
      </c>
      <c r="I24" s="84">
        <v>397</v>
      </c>
      <c r="J24" s="84">
        <v>38</v>
      </c>
      <c r="K24" s="84">
        <f t="shared" si="3"/>
        <v>411</v>
      </c>
      <c r="L24" s="84">
        <v>223</v>
      </c>
      <c r="M24" s="85">
        <v>4</v>
      </c>
      <c r="N24" s="131"/>
      <c r="O24" s="105">
        <v>16</v>
      </c>
      <c r="P24" s="106">
        <v>5</v>
      </c>
      <c r="Q24" s="106">
        <v>52</v>
      </c>
      <c r="R24" s="106">
        <v>1</v>
      </c>
      <c r="S24" s="106">
        <v>110</v>
      </c>
      <c r="T24" s="106">
        <v>68</v>
      </c>
      <c r="U24" s="21"/>
      <c r="V24" s="19"/>
      <c r="W24" s="141" t="s">
        <v>56</v>
      </c>
      <c r="X24" s="141"/>
      <c r="Y24" s="141"/>
      <c r="Z24" s="141"/>
    </row>
    <row r="25" spans="2:26" s="22" customFormat="1" ht="12" customHeight="1">
      <c r="B25" s="19"/>
      <c r="C25" s="19"/>
      <c r="D25" s="19"/>
      <c r="E25" s="140" t="s">
        <v>69</v>
      </c>
      <c r="F25" s="140"/>
      <c r="G25" s="20" t="s">
        <v>20</v>
      </c>
      <c r="H25" s="84">
        <v>0</v>
      </c>
      <c r="I25" s="84">
        <v>17</v>
      </c>
      <c r="J25" s="84">
        <v>1</v>
      </c>
      <c r="K25" s="84">
        <f t="shared" si="3"/>
        <v>8</v>
      </c>
      <c r="L25" s="84">
        <v>0</v>
      </c>
      <c r="M25" s="85">
        <v>0</v>
      </c>
      <c r="N25" s="131"/>
      <c r="O25" s="105">
        <v>0</v>
      </c>
      <c r="P25" s="106">
        <v>0</v>
      </c>
      <c r="Q25" s="106">
        <v>3</v>
      </c>
      <c r="R25" s="106">
        <v>0</v>
      </c>
      <c r="S25" s="106">
        <v>5</v>
      </c>
      <c r="T25" s="106">
        <v>1</v>
      </c>
      <c r="U25" s="21"/>
      <c r="V25" s="19"/>
      <c r="W25" s="19"/>
      <c r="X25" s="140" t="s">
        <v>69</v>
      </c>
      <c r="Y25" s="140"/>
      <c r="Z25" s="19" t="s">
        <v>20</v>
      </c>
    </row>
    <row r="26" spans="2:26" s="22" customFormat="1" ht="12" customHeight="1">
      <c r="B26" s="19"/>
      <c r="C26" s="19"/>
      <c r="D26" s="141" t="s">
        <v>70</v>
      </c>
      <c r="E26" s="141"/>
      <c r="F26" s="141"/>
      <c r="G26" s="147"/>
      <c r="H26" s="84">
        <v>2</v>
      </c>
      <c r="I26" s="84">
        <v>0</v>
      </c>
      <c r="J26" s="84">
        <v>2</v>
      </c>
      <c r="K26" s="84">
        <f t="shared" si="3"/>
        <v>121</v>
      </c>
      <c r="L26" s="84">
        <v>26</v>
      </c>
      <c r="M26" s="85">
        <v>1</v>
      </c>
      <c r="N26" s="131"/>
      <c r="O26" s="105">
        <v>3</v>
      </c>
      <c r="P26" s="106">
        <v>0</v>
      </c>
      <c r="Q26" s="106">
        <v>37</v>
      </c>
      <c r="R26" s="106">
        <v>1</v>
      </c>
      <c r="S26" s="106">
        <v>53</v>
      </c>
      <c r="T26" s="106">
        <v>7</v>
      </c>
      <c r="U26" s="21"/>
      <c r="V26" s="19"/>
      <c r="W26" s="141" t="s">
        <v>70</v>
      </c>
      <c r="X26" s="141"/>
      <c r="Y26" s="141"/>
      <c r="Z26" s="141"/>
    </row>
    <row r="27" spans="2:26" s="22" customFormat="1" ht="12" customHeight="1">
      <c r="B27" s="19"/>
      <c r="C27" s="19"/>
      <c r="D27" s="141" t="s">
        <v>71</v>
      </c>
      <c r="E27" s="141"/>
      <c r="F27" s="141"/>
      <c r="G27" s="147"/>
      <c r="H27" s="84">
        <v>0</v>
      </c>
      <c r="I27" s="84">
        <v>0</v>
      </c>
      <c r="J27" s="84">
        <v>0</v>
      </c>
      <c r="K27" s="84">
        <f t="shared" si="3"/>
        <v>80</v>
      </c>
      <c r="L27" s="84">
        <v>5</v>
      </c>
      <c r="M27" s="85">
        <v>0</v>
      </c>
      <c r="N27" s="131"/>
      <c r="O27" s="105">
        <v>3</v>
      </c>
      <c r="P27" s="106">
        <v>3</v>
      </c>
      <c r="Q27" s="106">
        <v>26</v>
      </c>
      <c r="R27" s="106">
        <v>0</v>
      </c>
      <c r="S27" s="106">
        <v>43</v>
      </c>
      <c r="T27" s="106">
        <v>1</v>
      </c>
      <c r="U27" s="21"/>
      <c r="V27" s="19"/>
      <c r="W27" s="141" t="s">
        <v>71</v>
      </c>
      <c r="X27" s="141"/>
      <c r="Y27" s="141"/>
      <c r="Z27" s="141"/>
    </row>
    <row r="28" spans="2:26" s="17" customFormat="1" ht="12" customHeight="1">
      <c r="B28" s="16"/>
      <c r="C28" s="145" t="s">
        <v>72</v>
      </c>
      <c r="D28" s="145"/>
      <c r="E28" s="145"/>
      <c r="F28" s="145"/>
      <c r="G28" s="146"/>
      <c r="H28" s="86">
        <f>SUM(H29:H31)</f>
        <v>254</v>
      </c>
      <c r="I28" s="86">
        <f>SUM(I29:I31)</f>
        <v>0</v>
      </c>
      <c r="J28" s="86">
        <f>SUM(J29:J31)</f>
        <v>8</v>
      </c>
      <c r="K28" s="86">
        <f t="shared" si="3"/>
        <v>34773</v>
      </c>
      <c r="L28" s="86">
        <f>SUM(L29:L31)</f>
        <v>853</v>
      </c>
      <c r="M28" s="87">
        <f>SUM(M29:M31)</f>
        <v>171</v>
      </c>
      <c r="N28" s="130"/>
      <c r="O28" s="107">
        <f t="shared" ref="O28:T28" si="7">SUM(O29:O31)</f>
        <v>6781</v>
      </c>
      <c r="P28" s="108">
        <f t="shared" si="7"/>
        <v>286</v>
      </c>
      <c r="Q28" s="108">
        <f t="shared" si="7"/>
        <v>20569</v>
      </c>
      <c r="R28" s="108">
        <f t="shared" si="7"/>
        <v>2</v>
      </c>
      <c r="S28" s="108">
        <f t="shared" si="7"/>
        <v>6111</v>
      </c>
      <c r="T28" s="108">
        <f t="shared" si="7"/>
        <v>226</v>
      </c>
      <c r="U28" s="15"/>
      <c r="V28" s="145" t="s">
        <v>72</v>
      </c>
      <c r="W28" s="145"/>
      <c r="X28" s="145"/>
      <c r="Y28" s="145"/>
      <c r="Z28" s="145"/>
    </row>
    <row r="29" spans="2:26" s="22" customFormat="1" ht="12" customHeight="1">
      <c r="B29" s="19"/>
      <c r="C29" s="19"/>
      <c r="D29" s="141" t="s">
        <v>73</v>
      </c>
      <c r="E29" s="141"/>
      <c r="F29" s="141"/>
      <c r="G29" s="147"/>
      <c r="H29" s="84">
        <v>9</v>
      </c>
      <c r="I29" s="84">
        <v>0</v>
      </c>
      <c r="J29" s="84">
        <v>2</v>
      </c>
      <c r="K29" s="84">
        <f t="shared" si="3"/>
        <v>9572</v>
      </c>
      <c r="L29" s="84">
        <v>97</v>
      </c>
      <c r="M29" s="85">
        <v>76</v>
      </c>
      <c r="N29" s="131"/>
      <c r="O29" s="105">
        <v>47</v>
      </c>
      <c r="P29" s="106">
        <v>71</v>
      </c>
      <c r="Q29" s="106">
        <v>8763</v>
      </c>
      <c r="R29" s="106">
        <v>0</v>
      </c>
      <c r="S29" s="106">
        <v>518</v>
      </c>
      <c r="T29" s="106">
        <v>41</v>
      </c>
      <c r="U29" s="21"/>
      <c r="V29" s="19"/>
      <c r="W29" s="141" t="s">
        <v>73</v>
      </c>
      <c r="X29" s="141"/>
      <c r="Y29" s="141"/>
      <c r="Z29" s="141"/>
    </row>
    <row r="30" spans="2:26" s="22" customFormat="1" ht="12" customHeight="1">
      <c r="B30" s="19"/>
      <c r="C30" s="19"/>
      <c r="D30" s="141" t="s">
        <v>77</v>
      </c>
      <c r="E30" s="141"/>
      <c r="F30" s="141"/>
      <c r="G30" s="147"/>
      <c r="H30" s="84">
        <v>5</v>
      </c>
      <c r="I30" s="84">
        <v>0</v>
      </c>
      <c r="J30" s="84">
        <v>1</v>
      </c>
      <c r="K30" s="84">
        <f t="shared" si="3"/>
        <v>4603</v>
      </c>
      <c r="L30" s="84">
        <v>17</v>
      </c>
      <c r="M30" s="85">
        <v>15</v>
      </c>
      <c r="N30" s="131"/>
      <c r="O30" s="105">
        <v>3466</v>
      </c>
      <c r="P30" s="106">
        <v>29</v>
      </c>
      <c r="Q30" s="106">
        <v>330</v>
      </c>
      <c r="R30" s="106">
        <v>0</v>
      </c>
      <c r="S30" s="106">
        <v>746</v>
      </c>
      <c r="T30" s="106">
        <v>35</v>
      </c>
      <c r="U30" s="21"/>
      <c r="V30" s="19"/>
      <c r="W30" s="141" t="s">
        <v>77</v>
      </c>
      <c r="X30" s="141"/>
      <c r="Y30" s="141"/>
      <c r="Z30" s="141"/>
    </row>
    <row r="31" spans="2:26" s="22" customFormat="1" ht="12" customHeight="1">
      <c r="B31" s="19"/>
      <c r="C31" s="19"/>
      <c r="D31" s="141" t="s">
        <v>78</v>
      </c>
      <c r="E31" s="141"/>
      <c r="F31" s="141"/>
      <c r="G31" s="147"/>
      <c r="H31" s="84">
        <v>240</v>
      </c>
      <c r="I31" s="84">
        <v>0</v>
      </c>
      <c r="J31" s="84">
        <v>5</v>
      </c>
      <c r="K31" s="84">
        <f t="shared" si="3"/>
        <v>20598</v>
      </c>
      <c r="L31" s="84">
        <v>739</v>
      </c>
      <c r="M31" s="85">
        <v>80</v>
      </c>
      <c r="N31" s="131"/>
      <c r="O31" s="105">
        <v>3268</v>
      </c>
      <c r="P31" s="106">
        <v>186</v>
      </c>
      <c r="Q31" s="106">
        <v>11476</v>
      </c>
      <c r="R31" s="106">
        <v>2</v>
      </c>
      <c r="S31" s="106">
        <v>4847</v>
      </c>
      <c r="T31" s="106">
        <v>150</v>
      </c>
      <c r="U31" s="21"/>
      <c r="V31" s="19"/>
      <c r="W31" s="141" t="s">
        <v>78</v>
      </c>
      <c r="X31" s="141"/>
      <c r="Y31" s="141"/>
      <c r="Z31" s="141"/>
    </row>
    <row r="32" spans="2:26" s="17" customFormat="1" ht="12" customHeight="1">
      <c r="B32" s="16"/>
      <c r="C32" s="145" t="s">
        <v>43</v>
      </c>
      <c r="D32" s="145"/>
      <c r="E32" s="145"/>
      <c r="F32" s="145"/>
      <c r="G32" s="146"/>
      <c r="H32" s="86">
        <f>SUM(H33,H34,H37,H43,H45,H46)</f>
        <v>11</v>
      </c>
      <c r="I32" s="86">
        <f>SUM(I33,I34,I37,I43,I45,I46)</f>
        <v>0</v>
      </c>
      <c r="J32" s="86">
        <f>SUM(J33,J34,J37,J43,J45,J46)</f>
        <v>20</v>
      </c>
      <c r="K32" s="86">
        <f t="shared" si="3"/>
        <v>5525</v>
      </c>
      <c r="L32" s="86">
        <f>SUM(L33,L34,L37,L43,L45,L46)</f>
        <v>84</v>
      </c>
      <c r="M32" s="87">
        <f>SUM(M33,M34,M37,M43,M45,M46)</f>
        <v>15</v>
      </c>
      <c r="N32" s="130"/>
      <c r="O32" s="107">
        <f t="shared" ref="O32:T32" si="8">SUM(O33,O34,O37,O43,O45,O46)</f>
        <v>351</v>
      </c>
      <c r="P32" s="108">
        <f t="shared" si="8"/>
        <v>46</v>
      </c>
      <c r="Q32" s="108">
        <f t="shared" si="8"/>
        <v>2130</v>
      </c>
      <c r="R32" s="108">
        <f t="shared" si="8"/>
        <v>32</v>
      </c>
      <c r="S32" s="108">
        <f t="shared" si="8"/>
        <v>2867</v>
      </c>
      <c r="T32" s="108">
        <f t="shared" si="8"/>
        <v>389</v>
      </c>
      <c r="U32" s="15"/>
      <c r="V32" s="145" t="s">
        <v>43</v>
      </c>
      <c r="W32" s="145"/>
      <c r="X32" s="145"/>
      <c r="Y32" s="145"/>
      <c r="Z32" s="145"/>
    </row>
    <row r="33" spans="2:26" s="22" customFormat="1" ht="12" customHeight="1">
      <c r="B33" s="19"/>
      <c r="C33" s="19"/>
      <c r="D33" s="141" t="s">
        <v>44</v>
      </c>
      <c r="E33" s="141"/>
      <c r="F33" s="141"/>
      <c r="G33" s="147"/>
      <c r="H33" s="84">
        <v>10</v>
      </c>
      <c r="I33" s="84">
        <v>0</v>
      </c>
      <c r="J33" s="84">
        <v>6</v>
      </c>
      <c r="K33" s="84">
        <f t="shared" si="3"/>
        <v>4487</v>
      </c>
      <c r="L33" s="84">
        <v>50</v>
      </c>
      <c r="M33" s="85">
        <v>10</v>
      </c>
      <c r="N33" s="131"/>
      <c r="O33" s="105">
        <v>212</v>
      </c>
      <c r="P33" s="106">
        <v>39</v>
      </c>
      <c r="Q33" s="106">
        <v>1849</v>
      </c>
      <c r="R33" s="106">
        <v>25</v>
      </c>
      <c r="S33" s="106">
        <v>2302</v>
      </c>
      <c r="T33" s="106">
        <v>343</v>
      </c>
      <c r="U33" s="21"/>
      <c r="V33" s="19"/>
      <c r="W33" s="141" t="s">
        <v>44</v>
      </c>
      <c r="X33" s="141"/>
      <c r="Y33" s="141"/>
      <c r="Z33" s="141"/>
    </row>
    <row r="34" spans="2:26" s="22" customFormat="1" ht="12" customHeight="1">
      <c r="B34" s="19"/>
      <c r="C34" s="19"/>
      <c r="D34" s="141" t="s">
        <v>45</v>
      </c>
      <c r="E34" s="141"/>
      <c r="F34" s="141"/>
      <c r="G34" s="147"/>
      <c r="H34" s="84">
        <f>SUM(H35:H36)</f>
        <v>1</v>
      </c>
      <c r="I34" s="84">
        <f>SUM(I35:I36)</f>
        <v>0</v>
      </c>
      <c r="J34" s="84">
        <f>SUM(J35:J36)</f>
        <v>0</v>
      </c>
      <c r="K34" s="84">
        <f t="shared" si="3"/>
        <v>104</v>
      </c>
      <c r="L34" s="84">
        <f>SUM(L35:L36)</f>
        <v>0</v>
      </c>
      <c r="M34" s="85">
        <f>SUM(M35:M36)</f>
        <v>1</v>
      </c>
      <c r="N34" s="131"/>
      <c r="O34" s="105">
        <f t="shared" ref="O34:T34" si="9">SUM(O35:O36)</f>
        <v>61</v>
      </c>
      <c r="P34" s="106">
        <f t="shared" si="9"/>
        <v>0</v>
      </c>
      <c r="Q34" s="106">
        <f t="shared" si="9"/>
        <v>22</v>
      </c>
      <c r="R34" s="106">
        <f t="shared" si="9"/>
        <v>0</v>
      </c>
      <c r="S34" s="106">
        <f t="shared" si="9"/>
        <v>20</v>
      </c>
      <c r="T34" s="106">
        <f t="shared" si="9"/>
        <v>27</v>
      </c>
      <c r="U34" s="21"/>
      <c r="V34" s="19"/>
      <c r="W34" s="141" t="s">
        <v>45</v>
      </c>
      <c r="X34" s="141"/>
      <c r="Y34" s="141"/>
      <c r="Z34" s="141"/>
    </row>
    <row r="35" spans="2:26" s="22" customFormat="1" ht="12" customHeight="1">
      <c r="B35" s="19"/>
      <c r="C35" s="19"/>
      <c r="D35" s="19"/>
      <c r="E35" s="141" t="s">
        <v>45</v>
      </c>
      <c r="F35" s="141"/>
      <c r="G35" s="147"/>
      <c r="H35" s="84">
        <v>0</v>
      </c>
      <c r="I35" s="84">
        <v>0</v>
      </c>
      <c r="J35" s="84">
        <v>0</v>
      </c>
      <c r="K35" s="84">
        <f t="shared" si="3"/>
        <v>77</v>
      </c>
      <c r="L35" s="84">
        <v>0</v>
      </c>
      <c r="M35" s="85">
        <v>1</v>
      </c>
      <c r="N35" s="131"/>
      <c r="O35" s="105">
        <v>55</v>
      </c>
      <c r="P35" s="106">
        <v>0</v>
      </c>
      <c r="Q35" s="106">
        <v>10</v>
      </c>
      <c r="R35" s="106">
        <v>0</v>
      </c>
      <c r="S35" s="106">
        <v>11</v>
      </c>
      <c r="T35" s="106">
        <v>4</v>
      </c>
      <c r="U35" s="21"/>
      <c r="V35" s="19"/>
      <c r="W35" s="19"/>
      <c r="X35" s="141" t="s">
        <v>45</v>
      </c>
      <c r="Y35" s="141"/>
      <c r="Z35" s="141"/>
    </row>
    <row r="36" spans="2:26" s="22" customFormat="1" ht="12" customHeight="1">
      <c r="B36" s="19"/>
      <c r="C36" s="19"/>
      <c r="D36" s="19"/>
      <c r="E36" s="141" t="s">
        <v>79</v>
      </c>
      <c r="F36" s="141"/>
      <c r="G36" s="147"/>
      <c r="H36" s="84">
        <v>1</v>
      </c>
      <c r="I36" s="84">
        <v>0</v>
      </c>
      <c r="J36" s="84">
        <v>0</v>
      </c>
      <c r="K36" s="84">
        <f t="shared" si="3"/>
        <v>27</v>
      </c>
      <c r="L36" s="84">
        <v>0</v>
      </c>
      <c r="M36" s="85">
        <v>0</v>
      </c>
      <c r="N36" s="131"/>
      <c r="O36" s="105">
        <v>6</v>
      </c>
      <c r="P36" s="106">
        <v>0</v>
      </c>
      <c r="Q36" s="106">
        <v>12</v>
      </c>
      <c r="R36" s="106">
        <v>0</v>
      </c>
      <c r="S36" s="106">
        <v>9</v>
      </c>
      <c r="T36" s="106">
        <v>23</v>
      </c>
      <c r="U36" s="21"/>
      <c r="V36" s="19"/>
      <c r="W36" s="19"/>
      <c r="X36" s="141" t="s">
        <v>79</v>
      </c>
      <c r="Y36" s="141"/>
      <c r="Z36" s="141"/>
    </row>
    <row r="37" spans="2:26" s="22" customFormat="1" ht="12" customHeight="1">
      <c r="B37" s="19"/>
      <c r="C37" s="19"/>
      <c r="D37" s="141" t="s">
        <v>46</v>
      </c>
      <c r="E37" s="141"/>
      <c r="F37" s="141"/>
      <c r="G37" s="147"/>
      <c r="H37" s="84">
        <f>SUM(H38:H42)</f>
        <v>0</v>
      </c>
      <c r="I37" s="84">
        <f>SUM(I38:I42)</f>
        <v>0</v>
      </c>
      <c r="J37" s="84">
        <f>SUM(J38:J42)</f>
        <v>14</v>
      </c>
      <c r="K37" s="84">
        <f t="shared" si="3"/>
        <v>902</v>
      </c>
      <c r="L37" s="84">
        <f>SUM(L38:L42)</f>
        <v>33</v>
      </c>
      <c r="M37" s="85">
        <f>SUM(M38:M42)</f>
        <v>4</v>
      </c>
      <c r="N37" s="131"/>
      <c r="O37" s="105">
        <f t="shared" ref="O37:T37" si="10">SUM(O38:O42)</f>
        <v>78</v>
      </c>
      <c r="P37" s="106">
        <f t="shared" si="10"/>
        <v>5</v>
      </c>
      <c r="Q37" s="106">
        <f t="shared" si="10"/>
        <v>244</v>
      </c>
      <c r="R37" s="106">
        <f t="shared" si="10"/>
        <v>7</v>
      </c>
      <c r="S37" s="106">
        <f t="shared" si="10"/>
        <v>531</v>
      </c>
      <c r="T37" s="106">
        <f t="shared" si="10"/>
        <v>18</v>
      </c>
      <c r="U37" s="21"/>
      <c r="V37" s="19"/>
      <c r="W37" s="141" t="s">
        <v>46</v>
      </c>
      <c r="X37" s="141"/>
      <c r="Y37" s="141"/>
      <c r="Z37" s="141"/>
    </row>
    <row r="38" spans="2:26" s="22" customFormat="1" ht="12" customHeight="1">
      <c r="B38" s="19"/>
      <c r="C38" s="19"/>
      <c r="D38" s="19"/>
      <c r="E38" s="148" t="s">
        <v>11</v>
      </c>
      <c r="F38" s="148"/>
      <c r="G38" s="149"/>
      <c r="H38" s="84">
        <v>0</v>
      </c>
      <c r="I38" s="84">
        <v>0</v>
      </c>
      <c r="J38" s="84">
        <v>0</v>
      </c>
      <c r="K38" s="84">
        <f t="shared" si="3"/>
        <v>16</v>
      </c>
      <c r="L38" s="84">
        <v>0</v>
      </c>
      <c r="M38" s="85">
        <v>1</v>
      </c>
      <c r="N38" s="131"/>
      <c r="O38" s="105">
        <v>0</v>
      </c>
      <c r="P38" s="106">
        <v>0</v>
      </c>
      <c r="Q38" s="106">
        <v>2</v>
      </c>
      <c r="R38" s="106">
        <v>0</v>
      </c>
      <c r="S38" s="106">
        <v>13</v>
      </c>
      <c r="T38" s="106">
        <v>0</v>
      </c>
      <c r="U38" s="21"/>
      <c r="V38" s="19"/>
      <c r="W38" s="19"/>
      <c r="X38" s="148" t="s">
        <v>11</v>
      </c>
      <c r="Y38" s="148"/>
      <c r="Z38" s="148"/>
    </row>
    <row r="39" spans="2:26" s="22" customFormat="1" ht="12" customHeight="1">
      <c r="B39" s="19"/>
      <c r="C39" s="19"/>
      <c r="D39" s="19"/>
      <c r="E39" s="141" t="s">
        <v>12</v>
      </c>
      <c r="F39" s="141"/>
      <c r="G39" s="147"/>
      <c r="H39" s="84">
        <v>0</v>
      </c>
      <c r="I39" s="84">
        <v>0</v>
      </c>
      <c r="J39" s="84">
        <v>12</v>
      </c>
      <c r="K39" s="84">
        <f t="shared" si="3"/>
        <v>697</v>
      </c>
      <c r="L39" s="84">
        <v>29</v>
      </c>
      <c r="M39" s="85">
        <v>3</v>
      </c>
      <c r="N39" s="131"/>
      <c r="O39" s="105">
        <v>75</v>
      </c>
      <c r="P39" s="106">
        <v>5</v>
      </c>
      <c r="Q39" s="106">
        <v>193</v>
      </c>
      <c r="R39" s="106">
        <v>7</v>
      </c>
      <c r="S39" s="106">
        <v>385</v>
      </c>
      <c r="T39" s="106">
        <v>17</v>
      </c>
      <c r="U39" s="21"/>
      <c r="V39" s="19"/>
      <c r="W39" s="19"/>
      <c r="X39" s="141" t="s">
        <v>12</v>
      </c>
      <c r="Y39" s="141"/>
      <c r="Z39" s="141"/>
    </row>
    <row r="40" spans="2:26" s="22" customFormat="1" ht="12" customHeight="1">
      <c r="B40" s="19"/>
      <c r="C40" s="19"/>
      <c r="D40" s="19"/>
      <c r="E40" s="141" t="s">
        <v>118</v>
      </c>
      <c r="F40" s="141"/>
      <c r="G40" s="147"/>
      <c r="H40" s="84">
        <v>0</v>
      </c>
      <c r="I40" s="84">
        <v>0</v>
      </c>
      <c r="J40" s="84">
        <v>2</v>
      </c>
      <c r="K40" s="84">
        <f t="shared" si="3"/>
        <v>142</v>
      </c>
      <c r="L40" s="84">
        <v>0</v>
      </c>
      <c r="M40" s="85">
        <v>0</v>
      </c>
      <c r="N40" s="131"/>
      <c r="O40" s="105">
        <v>0</v>
      </c>
      <c r="P40" s="106">
        <v>0</v>
      </c>
      <c r="Q40" s="106">
        <v>25</v>
      </c>
      <c r="R40" s="106">
        <v>0</v>
      </c>
      <c r="S40" s="106">
        <v>117</v>
      </c>
      <c r="T40" s="106">
        <v>0</v>
      </c>
      <c r="U40" s="21"/>
      <c r="V40" s="19"/>
      <c r="W40" s="19"/>
      <c r="X40" s="141" t="s">
        <v>118</v>
      </c>
      <c r="Y40" s="141"/>
      <c r="Z40" s="141"/>
    </row>
    <row r="41" spans="2:26" s="22" customFormat="1" ht="12" customHeight="1">
      <c r="B41" s="19"/>
      <c r="C41" s="19"/>
      <c r="D41" s="19"/>
      <c r="E41" s="141" t="s">
        <v>13</v>
      </c>
      <c r="F41" s="141"/>
      <c r="G41" s="147"/>
      <c r="H41" s="84">
        <v>0</v>
      </c>
      <c r="I41" s="84">
        <v>0</v>
      </c>
      <c r="J41" s="84">
        <v>0</v>
      </c>
      <c r="K41" s="84">
        <f t="shared" si="3"/>
        <v>10</v>
      </c>
      <c r="L41" s="84">
        <v>0</v>
      </c>
      <c r="M41" s="85">
        <v>0</v>
      </c>
      <c r="N41" s="131"/>
      <c r="O41" s="105">
        <v>0</v>
      </c>
      <c r="P41" s="106">
        <v>0</v>
      </c>
      <c r="Q41" s="106">
        <v>9</v>
      </c>
      <c r="R41" s="106">
        <v>0</v>
      </c>
      <c r="S41" s="106">
        <v>1</v>
      </c>
      <c r="T41" s="106">
        <v>1</v>
      </c>
      <c r="U41" s="21"/>
      <c r="V41" s="19"/>
      <c r="W41" s="19"/>
      <c r="X41" s="141" t="s">
        <v>13</v>
      </c>
      <c r="Y41" s="141"/>
      <c r="Z41" s="141"/>
    </row>
    <row r="42" spans="2:26" s="22" customFormat="1" ht="12" customHeight="1">
      <c r="B42" s="19"/>
      <c r="C42" s="19"/>
      <c r="D42" s="19"/>
      <c r="E42" s="142" t="s">
        <v>47</v>
      </c>
      <c r="F42" s="142"/>
      <c r="G42" s="169"/>
      <c r="H42" s="128">
        <v>0</v>
      </c>
      <c r="I42" s="128">
        <v>0</v>
      </c>
      <c r="J42" s="128">
        <v>0</v>
      </c>
      <c r="K42" s="125">
        <f t="shared" si="3"/>
        <v>37</v>
      </c>
      <c r="L42" s="124">
        <v>4</v>
      </c>
      <c r="M42" s="126">
        <v>0</v>
      </c>
      <c r="N42" s="131"/>
      <c r="O42" s="128">
        <v>3</v>
      </c>
      <c r="P42" s="124">
        <v>0</v>
      </c>
      <c r="Q42" s="128">
        <v>15</v>
      </c>
      <c r="R42" s="128">
        <v>0</v>
      </c>
      <c r="S42" s="128">
        <v>15</v>
      </c>
      <c r="T42" s="124">
        <v>0</v>
      </c>
      <c r="U42" s="21"/>
      <c r="V42" s="19"/>
      <c r="W42" s="19"/>
      <c r="X42" s="142" t="s">
        <v>47</v>
      </c>
      <c r="Y42" s="142"/>
      <c r="Z42" s="142"/>
    </row>
    <row r="43" spans="2:26" s="22" customFormat="1" ht="12" customHeight="1">
      <c r="B43" s="19"/>
      <c r="C43" s="19"/>
      <c r="D43" s="141" t="s">
        <v>48</v>
      </c>
      <c r="E43" s="141"/>
      <c r="F43" s="141"/>
      <c r="G43" s="147"/>
      <c r="H43" s="88">
        <v>0</v>
      </c>
      <c r="I43" s="88">
        <v>0</v>
      </c>
      <c r="J43" s="88">
        <v>0</v>
      </c>
      <c r="K43" s="88">
        <f t="shared" si="3"/>
        <v>29</v>
      </c>
      <c r="L43" s="88">
        <v>1</v>
      </c>
      <c r="M43" s="89">
        <v>0</v>
      </c>
      <c r="N43" s="131"/>
      <c r="O43" s="109">
        <v>0</v>
      </c>
      <c r="P43" s="110">
        <v>2</v>
      </c>
      <c r="Q43" s="110">
        <v>12</v>
      </c>
      <c r="R43" s="110">
        <v>0</v>
      </c>
      <c r="S43" s="110">
        <v>14</v>
      </c>
      <c r="T43" s="110">
        <v>0</v>
      </c>
      <c r="U43" s="21"/>
      <c r="V43" s="19"/>
      <c r="W43" s="141" t="s">
        <v>48</v>
      </c>
      <c r="X43" s="141"/>
      <c r="Y43" s="141"/>
      <c r="Z43" s="141"/>
    </row>
    <row r="44" spans="2:26" s="17" customFormat="1" ht="12" customHeight="1">
      <c r="B44" s="19"/>
      <c r="C44" s="19"/>
      <c r="D44" s="19"/>
      <c r="E44" s="140" t="s">
        <v>27</v>
      </c>
      <c r="F44" s="140"/>
      <c r="G44" s="20" t="s">
        <v>14</v>
      </c>
      <c r="H44" s="88">
        <v>0</v>
      </c>
      <c r="I44" s="88">
        <v>0</v>
      </c>
      <c r="J44" s="88">
        <v>0</v>
      </c>
      <c r="K44" s="88">
        <f t="shared" si="3"/>
        <v>24</v>
      </c>
      <c r="L44" s="88">
        <v>0</v>
      </c>
      <c r="M44" s="89">
        <v>0</v>
      </c>
      <c r="N44" s="131"/>
      <c r="O44" s="109">
        <v>0</v>
      </c>
      <c r="P44" s="110">
        <v>2</v>
      </c>
      <c r="Q44" s="110">
        <v>10</v>
      </c>
      <c r="R44" s="110">
        <v>0</v>
      </c>
      <c r="S44" s="110">
        <v>12</v>
      </c>
      <c r="T44" s="110">
        <v>0</v>
      </c>
      <c r="U44" s="21"/>
      <c r="V44" s="19"/>
      <c r="W44" s="19"/>
      <c r="X44" s="140" t="s">
        <v>60</v>
      </c>
      <c r="Y44" s="140"/>
      <c r="Z44" s="19" t="s">
        <v>14</v>
      </c>
    </row>
    <row r="45" spans="2:26" s="22" customFormat="1" ht="12" customHeight="1">
      <c r="B45" s="19"/>
      <c r="C45" s="19"/>
      <c r="D45" s="141" t="s">
        <v>28</v>
      </c>
      <c r="E45" s="141"/>
      <c r="F45" s="141"/>
      <c r="G45" s="147"/>
      <c r="H45" s="88">
        <v>0</v>
      </c>
      <c r="I45" s="88">
        <v>0</v>
      </c>
      <c r="J45" s="88">
        <v>0</v>
      </c>
      <c r="K45" s="88">
        <f t="shared" si="3"/>
        <v>0</v>
      </c>
      <c r="L45" s="88">
        <v>0</v>
      </c>
      <c r="M45" s="89">
        <v>0</v>
      </c>
      <c r="N45" s="131"/>
      <c r="O45" s="109">
        <v>0</v>
      </c>
      <c r="P45" s="110">
        <v>0</v>
      </c>
      <c r="Q45" s="110">
        <v>0</v>
      </c>
      <c r="R45" s="110">
        <v>0</v>
      </c>
      <c r="S45" s="110">
        <v>0</v>
      </c>
      <c r="T45" s="110">
        <v>0</v>
      </c>
      <c r="U45" s="21"/>
      <c r="V45" s="19"/>
      <c r="W45" s="141" t="s">
        <v>28</v>
      </c>
      <c r="X45" s="141"/>
      <c r="Y45" s="141"/>
      <c r="Z45" s="141"/>
    </row>
    <row r="46" spans="2:26" s="22" customFormat="1" ht="12" customHeight="1">
      <c r="B46" s="19"/>
      <c r="C46" s="19"/>
      <c r="D46" s="141" t="s">
        <v>49</v>
      </c>
      <c r="E46" s="141"/>
      <c r="F46" s="141"/>
      <c r="G46" s="147"/>
      <c r="H46" s="88">
        <v>0</v>
      </c>
      <c r="I46" s="88">
        <v>0</v>
      </c>
      <c r="J46" s="88">
        <v>0</v>
      </c>
      <c r="K46" s="88">
        <f t="shared" si="3"/>
        <v>3</v>
      </c>
      <c r="L46" s="88">
        <v>0</v>
      </c>
      <c r="M46" s="89">
        <v>0</v>
      </c>
      <c r="N46" s="131"/>
      <c r="O46" s="109">
        <v>0</v>
      </c>
      <c r="P46" s="110">
        <v>0</v>
      </c>
      <c r="Q46" s="110">
        <v>3</v>
      </c>
      <c r="R46" s="110">
        <v>0</v>
      </c>
      <c r="S46" s="110">
        <v>0</v>
      </c>
      <c r="T46" s="110">
        <v>1</v>
      </c>
      <c r="U46" s="21"/>
      <c r="V46" s="19"/>
      <c r="W46" s="141" t="s">
        <v>49</v>
      </c>
      <c r="X46" s="141"/>
      <c r="Y46" s="141"/>
      <c r="Z46" s="141"/>
    </row>
    <row r="47" spans="2:26" s="22" customFormat="1" ht="12" customHeight="1">
      <c r="B47" s="16"/>
      <c r="C47" s="145" t="s">
        <v>61</v>
      </c>
      <c r="D47" s="145"/>
      <c r="E47" s="145"/>
      <c r="F47" s="145"/>
      <c r="G47" s="146"/>
      <c r="H47" s="90">
        <f>SUM(H48,H52)</f>
        <v>13</v>
      </c>
      <c r="I47" s="90">
        <f>SUM(I48,I52)</f>
        <v>0</v>
      </c>
      <c r="J47" s="90">
        <f>SUM(J48,J52)</f>
        <v>17</v>
      </c>
      <c r="K47" s="90">
        <f t="shared" si="3"/>
        <v>1556</v>
      </c>
      <c r="L47" s="90">
        <f>SUM(L48,L52)</f>
        <v>182</v>
      </c>
      <c r="M47" s="91">
        <f>SUM(M48,M52)</f>
        <v>4</v>
      </c>
      <c r="N47" s="130"/>
      <c r="O47" s="111">
        <f t="shared" ref="O47:T47" si="11">SUM(O48,O52)</f>
        <v>57</v>
      </c>
      <c r="P47" s="112">
        <f t="shared" si="11"/>
        <v>11</v>
      </c>
      <c r="Q47" s="112">
        <f t="shared" si="11"/>
        <v>313</v>
      </c>
      <c r="R47" s="112">
        <f t="shared" si="11"/>
        <v>679</v>
      </c>
      <c r="S47" s="112">
        <f t="shared" si="11"/>
        <v>310</v>
      </c>
      <c r="T47" s="112">
        <f t="shared" si="11"/>
        <v>14</v>
      </c>
      <c r="U47" s="15"/>
      <c r="V47" s="145" t="s">
        <v>61</v>
      </c>
      <c r="W47" s="145"/>
      <c r="X47" s="145"/>
      <c r="Y47" s="145"/>
      <c r="Z47" s="145"/>
    </row>
    <row r="48" spans="2:26" s="22" customFormat="1" ht="12" customHeight="1">
      <c r="B48" s="19"/>
      <c r="C48" s="19"/>
      <c r="D48" s="141" t="s">
        <v>62</v>
      </c>
      <c r="E48" s="141"/>
      <c r="F48" s="141"/>
      <c r="G48" s="147"/>
      <c r="H48" s="88">
        <f>SUM(H49:H51)</f>
        <v>0</v>
      </c>
      <c r="I48" s="88">
        <f>SUM(I49:I51)</f>
        <v>0</v>
      </c>
      <c r="J48" s="88">
        <f>SUM(J49:J51)</f>
        <v>0</v>
      </c>
      <c r="K48" s="88">
        <f t="shared" si="3"/>
        <v>102</v>
      </c>
      <c r="L48" s="88">
        <f>SUM(L49:L51)</f>
        <v>40</v>
      </c>
      <c r="M48" s="89">
        <f>SUM(M49:M51)</f>
        <v>1</v>
      </c>
      <c r="N48" s="131"/>
      <c r="O48" s="109">
        <f t="shared" ref="O48:T48" si="12">SUM(O49:O51)</f>
        <v>0</v>
      </c>
      <c r="P48" s="110">
        <f t="shared" si="12"/>
        <v>0</v>
      </c>
      <c r="Q48" s="110">
        <f t="shared" si="12"/>
        <v>27</v>
      </c>
      <c r="R48" s="110">
        <f t="shared" si="12"/>
        <v>0</v>
      </c>
      <c r="S48" s="110">
        <f t="shared" si="12"/>
        <v>34</v>
      </c>
      <c r="T48" s="110">
        <f t="shared" si="12"/>
        <v>2</v>
      </c>
      <c r="U48" s="21"/>
      <c r="V48" s="19"/>
      <c r="W48" s="141" t="s">
        <v>62</v>
      </c>
      <c r="X48" s="141"/>
      <c r="Y48" s="141"/>
      <c r="Z48" s="141"/>
    </row>
    <row r="49" spans="2:26" s="17" customFormat="1" ht="12" customHeight="1">
      <c r="B49" s="19"/>
      <c r="C49" s="19"/>
      <c r="D49" s="19"/>
      <c r="E49" s="142" t="s">
        <v>80</v>
      </c>
      <c r="F49" s="141"/>
      <c r="G49" s="147"/>
      <c r="H49" s="124">
        <v>0</v>
      </c>
      <c r="I49" s="124">
        <v>0</v>
      </c>
      <c r="J49" s="124">
        <v>0</v>
      </c>
      <c r="K49" s="125">
        <f t="shared" si="3"/>
        <v>34</v>
      </c>
      <c r="L49" s="124">
        <v>11</v>
      </c>
      <c r="M49" s="126">
        <v>0</v>
      </c>
      <c r="N49" s="131"/>
      <c r="O49" s="128">
        <v>0</v>
      </c>
      <c r="P49" s="124">
        <v>0</v>
      </c>
      <c r="Q49" s="124">
        <v>16</v>
      </c>
      <c r="R49" s="124">
        <v>0</v>
      </c>
      <c r="S49" s="124">
        <v>7</v>
      </c>
      <c r="T49" s="124">
        <v>1</v>
      </c>
      <c r="U49" s="21"/>
      <c r="V49" s="19"/>
      <c r="W49" s="19"/>
      <c r="X49" s="142" t="s">
        <v>81</v>
      </c>
      <c r="Y49" s="141"/>
      <c r="Z49" s="141"/>
    </row>
    <row r="50" spans="2:26" s="22" customFormat="1" ht="12" customHeight="1">
      <c r="B50" s="19"/>
      <c r="C50" s="19"/>
      <c r="D50" s="19"/>
      <c r="E50" s="142" t="s">
        <v>82</v>
      </c>
      <c r="F50" s="141"/>
      <c r="G50" s="147"/>
      <c r="H50" s="124">
        <v>0</v>
      </c>
      <c r="I50" s="124">
        <v>0</v>
      </c>
      <c r="J50" s="124">
        <v>0</v>
      </c>
      <c r="K50" s="125">
        <f t="shared" si="3"/>
        <v>48</v>
      </c>
      <c r="L50" s="124">
        <v>21</v>
      </c>
      <c r="M50" s="126">
        <v>1</v>
      </c>
      <c r="N50" s="131"/>
      <c r="O50" s="128">
        <v>0</v>
      </c>
      <c r="P50" s="124">
        <v>0</v>
      </c>
      <c r="Q50" s="124">
        <v>7</v>
      </c>
      <c r="R50" s="124">
        <v>0</v>
      </c>
      <c r="S50" s="124">
        <v>19</v>
      </c>
      <c r="T50" s="124">
        <v>0</v>
      </c>
      <c r="U50" s="21"/>
      <c r="V50" s="19"/>
      <c r="W50" s="19"/>
      <c r="X50" s="142" t="s">
        <v>82</v>
      </c>
      <c r="Y50" s="141"/>
      <c r="Z50" s="141"/>
    </row>
    <row r="51" spans="2:26" s="22" customFormat="1" ht="12" customHeight="1">
      <c r="B51" s="19"/>
      <c r="C51" s="19"/>
      <c r="D51" s="19"/>
      <c r="E51" s="142" t="s">
        <v>29</v>
      </c>
      <c r="F51" s="141"/>
      <c r="G51" s="147"/>
      <c r="H51" s="124">
        <v>0</v>
      </c>
      <c r="I51" s="124">
        <v>0</v>
      </c>
      <c r="J51" s="124">
        <v>0</v>
      </c>
      <c r="K51" s="125">
        <f t="shared" si="3"/>
        <v>20</v>
      </c>
      <c r="L51" s="124">
        <v>8</v>
      </c>
      <c r="M51" s="126">
        <v>0</v>
      </c>
      <c r="N51" s="131"/>
      <c r="O51" s="128">
        <v>0</v>
      </c>
      <c r="P51" s="124">
        <v>0</v>
      </c>
      <c r="Q51" s="124">
        <v>4</v>
      </c>
      <c r="R51" s="124">
        <v>0</v>
      </c>
      <c r="S51" s="124">
        <v>8</v>
      </c>
      <c r="T51" s="124">
        <v>1</v>
      </c>
      <c r="U51" s="21"/>
      <c r="V51" s="19"/>
      <c r="W51" s="19"/>
      <c r="X51" s="142" t="s">
        <v>29</v>
      </c>
      <c r="Y51" s="141"/>
      <c r="Z51" s="141"/>
    </row>
    <row r="52" spans="2:26" s="22" customFormat="1" ht="12" customHeight="1">
      <c r="B52" s="19"/>
      <c r="C52" s="19"/>
      <c r="D52" s="141" t="s">
        <v>83</v>
      </c>
      <c r="E52" s="141"/>
      <c r="F52" s="141"/>
      <c r="G52" s="147"/>
      <c r="H52" s="92">
        <v>13</v>
      </c>
      <c r="I52" s="92">
        <v>0</v>
      </c>
      <c r="J52" s="92">
        <v>17</v>
      </c>
      <c r="K52" s="92">
        <f t="shared" si="3"/>
        <v>1454</v>
      </c>
      <c r="L52" s="92">
        <v>142</v>
      </c>
      <c r="M52" s="93">
        <v>3</v>
      </c>
      <c r="N52" s="131"/>
      <c r="O52" s="113">
        <v>57</v>
      </c>
      <c r="P52" s="114">
        <v>11</v>
      </c>
      <c r="Q52" s="114">
        <v>286</v>
      </c>
      <c r="R52" s="114">
        <v>679</v>
      </c>
      <c r="S52" s="114">
        <v>276</v>
      </c>
      <c r="T52" s="114">
        <v>12</v>
      </c>
      <c r="U52" s="21"/>
      <c r="V52" s="19"/>
      <c r="W52" s="141" t="s">
        <v>83</v>
      </c>
      <c r="X52" s="141"/>
      <c r="Y52" s="141"/>
      <c r="Z52" s="141"/>
    </row>
    <row r="53" spans="2:26" s="22" customFormat="1" ht="12" customHeight="1">
      <c r="B53" s="23"/>
      <c r="C53" s="23"/>
      <c r="D53" s="23"/>
      <c r="E53" s="140" t="s">
        <v>27</v>
      </c>
      <c r="F53" s="140"/>
      <c r="G53" s="20" t="s">
        <v>15</v>
      </c>
      <c r="H53" s="92">
        <v>5</v>
      </c>
      <c r="I53" s="92">
        <v>0</v>
      </c>
      <c r="J53" s="92">
        <v>9</v>
      </c>
      <c r="K53" s="92">
        <f t="shared" si="3"/>
        <v>298</v>
      </c>
      <c r="L53" s="92">
        <v>7</v>
      </c>
      <c r="M53" s="93">
        <v>2</v>
      </c>
      <c r="N53" s="131"/>
      <c r="O53" s="113">
        <v>5</v>
      </c>
      <c r="P53" s="114">
        <v>5</v>
      </c>
      <c r="Q53" s="114">
        <v>146</v>
      </c>
      <c r="R53" s="114">
        <v>2</v>
      </c>
      <c r="S53" s="114">
        <v>131</v>
      </c>
      <c r="T53" s="114">
        <v>7</v>
      </c>
      <c r="U53" s="24"/>
      <c r="V53" s="23"/>
      <c r="W53" s="23"/>
      <c r="X53" s="140" t="s">
        <v>50</v>
      </c>
      <c r="Y53" s="140"/>
      <c r="Z53" s="19" t="s">
        <v>15</v>
      </c>
    </row>
    <row r="54" spans="2:26" s="22" customFormat="1" ht="12" customHeight="1">
      <c r="B54" s="23"/>
      <c r="C54" s="23"/>
      <c r="D54" s="23"/>
      <c r="E54" s="150" t="s">
        <v>50</v>
      </c>
      <c r="F54" s="150"/>
      <c r="G54" s="20" t="s">
        <v>16</v>
      </c>
      <c r="H54" s="92">
        <v>8</v>
      </c>
      <c r="I54" s="92">
        <v>0</v>
      </c>
      <c r="J54" s="92">
        <v>0</v>
      </c>
      <c r="K54" s="92">
        <f t="shared" si="3"/>
        <v>352</v>
      </c>
      <c r="L54" s="92">
        <v>120</v>
      </c>
      <c r="M54" s="93">
        <v>0</v>
      </c>
      <c r="N54" s="131"/>
      <c r="O54" s="113">
        <v>45</v>
      </c>
      <c r="P54" s="114">
        <v>5</v>
      </c>
      <c r="Q54" s="114">
        <v>107</v>
      </c>
      <c r="R54" s="114">
        <v>0</v>
      </c>
      <c r="S54" s="114">
        <v>75</v>
      </c>
      <c r="T54" s="114">
        <v>4</v>
      </c>
      <c r="U54" s="24"/>
      <c r="V54" s="23"/>
      <c r="W54" s="23"/>
      <c r="X54" s="150" t="s">
        <v>33</v>
      </c>
      <c r="Y54" s="150"/>
      <c r="Z54" s="19" t="s">
        <v>16</v>
      </c>
    </row>
    <row r="55" spans="2:26" s="22" customFormat="1" ht="12" customHeight="1">
      <c r="B55" s="25"/>
      <c r="C55" s="145" t="s">
        <v>30</v>
      </c>
      <c r="D55" s="145"/>
      <c r="E55" s="145"/>
      <c r="F55" s="145"/>
      <c r="G55" s="146"/>
      <c r="H55" s="94">
        <v>54</v>
      </c>
      <c r="I55" s="94">
        <v>247</v>
      </c>
      <c r="J55" s="94">
        <v>8</v>
      </c>
      <c r="K55" s="94">
        <f t="shared" si="3"/>
        <v>14217</v>
      </c>
      <c r="L55" s="94">
        <v>2240</v>
      </c>
      <c r="M55" s="95">
        <v>164</v>
      </c>
      <c r="N55" s="130"/>
      <c r="O55" s="115">
        <v>8814</v>
      </c>
      <c r="P55" s="116">
        <v>54</v>
      </c>
      <c r="Q55" s="116">
        <v>1532</v>
      </c>
      <c r="R55" s="116">
        <v>28</v>
      </c>
      <c r="S55" s="116">
        <v>1385</v>
      </c>
      <c r="T55" s="116">
        <v>146</v>
      </c>
      <c r="U55" s="26"/>
      <c r="V55" s="145" t="s">
        <v>30</v>
      </c>
      <c r="W55" s="145"/>
      <c r="X55" s="145"/>
      <c r="Y55" s="145"/>
      <c r="Z55" s="145"/>
    </row>
    <row r="56" spans="2:26" s="22" customFormat="1" ht="12" customHeight="1">
      <c r="B56" s="23"/>
      <c r="C56" s="23"/>
      <c r="D56" s="140" t="s">
        <v>84</v>
      </c>
      <c r="E56" s="140"/>
      <c r="F56" s="141" t="s">
        <v>31</v>
      </c>
      <c r="G56" s="147"/>
      <c r="H56" s="92">
        <v>3</v>
      </c>
      <c r="I56" s="92">
        <v>0</v>
      </c>
      <c r="J56" s="92">
        <v>1</v>
      </c>
      <c r="K56" s="92">
        <f t="shared" si="3"/>
        <v>9049</v>
      </c>
      <c r="L56" s="92">
        <v>11</v>
      </c>
      <c r="M56" s="93">
        <v>3</v>
      </c>
      <c r="N56" s="131"/>
      <c r="O56" s="113">
        <v>8231</v>
      </c>
      <c r="P56" s="114">
        <v>11</v>
      </c>
      <c r="Q56" s="114">
        <v>360</v>
      </c>
      <c r="R56" s="114">
        <v>0</v>
      </c>
      <c r="S56" s="114">
        <v>433</v>
      </c>
      <c r="T56" s="114">
        <v>75</v>
      </c>
      <c r="U56" s="24"/>
      <c r="V56" s="23"/>
      <c r="W56" s="140" t="s">
        <v>84</v>
      </c>
      <c r="X56" s="140"/>
      <c r="Y56" s="141" t="s">
        <v>31</v>
      </c>
      <c r="Z56" s="141"/>
    </row>
    <row r="57" spans="2:26" s="22" customFormat="1" ht="12" customHeight="1">
      <c r="B57" s="23"/>
      <c r="C57" s="23"/>
      <c r="D57" s="140" t="s">
        <v>84</v>
      </c>
      <c r="E57" s="140"/>
      <c r="F57" s="141" t="s">
        <v>32</v>
      </c>
      <c r="G57" s="147"/>
      <c r="H57" s="92">
        <v>3</v>
      </c>
      <c r="I57" s="92">
        <v>0</v>
      </c>
      <c r="J57" s="92">
        <v>0</v>
      </c>
      <c r="K57" s="92">
        <f t="shared" si="3"/>
        <v>1629</v>
      </c>
      <c r="L57" s="92">
        <v>1551</v>
      </c>
      <c r="M57" s="93">
        <v>0</v>
      </c>
      <c r="N57" s="131"/>
      <c r="O57" s="113">
        <v>25</v>
      </c>
      <c r="P57" s="114">
        <v>0</v>
      </c>
      <c r="Q57" s="114">
        <v>8</v>
      </c>
      <c r="R57" s="114">
        <v>0</v>
      </c>
      <c r="S57" s="114">
        <v>45</v>
      </c>
      <c r="T57" s="114">
        <v>0</v>
      </c>
      <c r="U57" s="24"/>
      <c r="V57" s="23"/>
      <c r="W57" s="140" t="s">
        <v>84</v>
      </c>
      <c r="X57" s="140"/>
      <c r="Y57" s="141" t="s">
        <v>32</v>
      </c>
      <c r="Z57" s="141"/>
    </row>
    <row r="58" spans="2:26" s="22" customFormat="1" ht="12" customHeight="1">
      <c r="B58" s="23"/>
      <c r="C58" s="23"/>
      <c r="D58" s="140" t="s">
        <v>84</v>
      </c>
      <c r="E58" s="140"/>
      <c r="F58" s="141" t="s">
        <v>17</v>
      </c>
      <c r="G58" s="147"/>
      <c r="H58" s="92">
        <v>37</v>
      </c>
      <c r="I58" s="92">
        <v>0</v>
      </c>
      <c r="J58" s="92">
        <v>1</v>
      </c>
      <c r="K58" s="92">
        <f t="shared" si="3"/>
        <v>937</v>
      </c>
      <c r="L58" s="92">
        <v>283</v>
      </c>
      <c r="M58" s="93">
        <v>24</v>
      </c>
      <c r="N58" s="131"/>
      <c r="O58" s="113">
        <v>103</v>
      </c>
      <c r="P58" s="114">
        <v>14</v>
      </c>
      <c r="Q58" s="114">
        <v>357</v>
      </c>
      <c r="R58" s="114">
        <v>0</v>
      </c>
      <c r="S58" s="114">
        <v>156</v>
      </c>
      <c r="T58" s="114">
        <v>19</v>
      </c>
      <c r="U58" s="24"/>
      <c r="V58" s="23"/>
      <c r="W58" s="140" t="s">
        <v>51</v>
      </c>
      <c r="X58" s="140"/>
      <c r="Y58" s="141" t="s">
        <v>17</v>
      </c>
      <c r="Z58" s="141"/>
    </row>
    <row r="59" spans="2:26" s="22" customFormat="1" ht="12" customHeight="1">
      <c r="B59" s="23"/>
      <c r="C59" s="23"/>
      <c r="D59" s="140" t="s">
        <v>51</v>
      </c>
      <c r="E59" s="140"/>
      <c r="F59" s="141" t="s">
        <v>85</v>
      </c>
      <c r="G59" s="147"/>
      <c r="H59" s="92">
        <v>0</v>
      </c>
      <c r="I59" s="92">
        <v>1</v>
      </c>
      <c r="J59" s="92">
        <v>0</v>
      </c>
      <c r="K59" s="92">
        <f t="shared" si="3"/>
        <v>14</v>
      </c>
      <c r="L59" s="92">
        <v>3</v>
      </c>
      <c r="M59" s="93">
        <v>0</v>
      </c>
      <c r="N59" s="131"/>
      <c r="O59" s="113">
        <v>1</v>
      </c>
      <c r="P59" s="114">
        <v>0</v>
      </c>
      <c r="Q59" s="114">
        <v>5</v>
      </c>
      <c r="R59" s="114">
        <v>0</v>
      </c>
      <c r="S59" s="114">
        <v>5</v>
      </c>
      <c r="T59" s="114">
        <v>0</v>
      </c>
      <c r="U59" s="24"/>
      <c r="V59" s="23"/>
      <c r="W59" s="140" t="s">
        <v>86</v>
      </c>
      <c r="X59" s="140"/>
      <c r="Y59" s="141" t="s">
        <v>87</v>
      </c>
      <c r="Z59" s="141"/>
    </row>
    <row r="60" spans="2:26" s="22" customFormat="1" ht="12" customHeight="1">
      <c r="B60" s="23"/>
      <c r="C60" s="23"/>
      <c r="D60" s="140" t="s">
        <v>86</v>
      </c>
      <c r="E60" s="140"/>
      <c r="F60" s="143" t="s">
        <v>117</v>
      </c>
      <c r="G60" s="168"/>
      <c r="H60" s="92">
        <v>1</v>
      </c>
      <c r="I60" s="92">
        <v>0</v>
      </c>
      <c r="J60" s="92">
        <v>0</v>
      </c>
      <c r="K60" s="92">
        <f t="shared" si="3"/>
        <v>34</v>
      </c>
      <c r="L60" s="92">
        <v>0</v>
      </c>
      <c r="M60" s="93">
        <v>1</v>
      </c>
      <c r="N60" s="131"/>
      <c r="O60" s="113">
        <v>4</v>
      </c>
      <c r="P60" s="114">
        <v>0</v>
      </c>
      <c r="Q60" s="114">
        <v>7</v>
      </c>
      <c r="R60" s="114">
        <v>0</v>
      </c>
      <c r="S60" s="114">
        <v>22</v>
      </c>
      <c r="T60" s="114">
        <v>1</v>
      </c>
      <c r="U60" s="24"/>
      <c r="V60" s="23"/>
      <c r="W60" s="140" t="s">
        <v>86</v>
      </c>
      <c r="X60" s="140"/>
      <c r="Y60" s="143" t="s">
        <v>117</v>
      </c>
      <c r="Z60" s="143"/>
    </row>
    <row r="61" spans="2:26" s="22" customFormat="1" ht="12" customHeight="1">
      <c r="B61" s="23"/>
      <c r="C61" s="23"/>
      <c r="D61" s="140" t="s">
        <v>86</v>
      </c>
      <c r="E61" s="140"/>
      <c r="F61" s="141" t="s">
        <v>18</v>
      </c>
      <c r="G61" s="147"/>
      <c r="H61" s="92">
        <v>0</v>
      </c>
      <c r="I61" s="92">
        <v>0</v>
      </c>
      <c r="J61" s="92">
        <v>0</v>
      </c>
      <c r="K61" s="92">
        <f t="shared" si="3"/>
        <v>828</v>
      </c>
      <c r="L61" s="92">
        <v>17</v>
      </c>
      <c r="M61" s="93">
        <v>5</v>
      </c>
      <c r="N61" s="131"/>
      <c r="O61" s="113">
        <v>391</v>
      </c>
      <c r="P61" s="114">
        <v>2</v>
      </c>
      <c r="Q61" s="114">
        <v>272</v>
      </c>
      <c r="R61" s="114">
        <v>0</v>
      </c>
      <c r="S61" s="114">
        <v>141</v>
      </c>
      <c r="T61" s="114">
        <v>2</v>
      </c>
      <c r="U61" s="24"/>
      <c r="V61" s="23"/>
      <c r="W61" s="140" t="s">
        <v>27</v>
      </c>
      <c r="X61" s="140"/>
      <c r="Y61" s="141" t="s">
        <v>18</v>
      </c>
      <c r="Z61" s="141"/>
    </row>
    <row r="62" spans="2:26" s="22" customFormat="1" ht="12" customHeight="1" thickBot="1">
      <c r="B62" s="27"/>
      <c r="C62" s="27"/>
      <c r="D62" s="138" t="s">
        <v>27</v>
      </c>
      <c r="E62" s="138"/>
      <c r="F62" s="139" t="s">
        <v>19</v>
      </c>
      <c r="G62" s="167"/>
      <c r="H62" s="96">
        <v>8</v>
      </c>
      <c r="I62" s="96">
        <v>31</v>
      </c>
      <c r="J62" s="96">
        <v>0</v>
      </c>
      <c r="K62" s="97">
        <f t="shared" si="3"/>
        <v>574</v>
      </c>
      <c r="L62" s="97">
        <v>225</v>
      </c>
      <c r="M62" s="98">
        <v>107</v>
      </c>
      <c r="N62" s="131"/>
      <c r="O62" s="117">
        <v>27</v>
      </c>
      <c r="P62" s="118">
        <v>21</v>
      </c>
      <c r="Q62" s="118">
        <v>73</v>
      </c>
      <c r="R62" s="118">
        <v>0</v>
      </c>
      <c r="S62" s="118">
        <v>121</v>
      </c>
      <c r="T62" s="119">
        <v>28</v>
      </c>
      <c r="U62" s="28"/>
      <c r="V62" s="27"/>
      <c r="W62" s="138" t="s">
        <v>33</v>
      </c>
      <c r="X62" s="138"/>
      <c r="Y62" s="139" t="s">
        <v>19</v>
      </c>
      <c r="Z62" s="139"/>
    </row>
    <row r="63" spans="2:26" ht="24" customHeight="1">
      <c r="B63" s="33" t="s">
        <v>101</v>
      </c>
      <c r="C63" s="33"/>
      <c r="D63" s="33"/>
      <c r="E63" s="33"/>
      <c r="F63" s="33"/>
      <c r="G63" s="33"/>
      <c r="H63" s="33"/>
      <c r="I63" s="33"/>
      <c r="J63" s="33"/>
      <c r="K63" s="33"/>
      <c r="L63" s="33"/>
      <c r="M63" s="33"/>
      <c r="O63" s="176" t="s">
        <v>102</v>
      </c>
      <c r="P63" s="176"/>
      <c r="Q63" s="176"/>
      <c r="R63" s="176"/>
      <c r="S63" s="176"/>
      <c r="T63" s="176"/>
      <c r="U63" s="176"/>
      <c r="V63" s="176"/>
      <c r="W63" s="176"/>
      <c r="X63" s="176"/>
      <c r="Y63" s="176"/>
      <c r="Z63" s="176"/>
    </row>
    <row r="64" spans="2:26">
      <c r="G64" s="1" t="s">
        <v>112</v>
      </c>
    </row>
    <row r="65" spans="7:21">
      <c r="G65" s="1" t="s">
        <v>103</v>
      </c>
      <c r="H65" s="2">
        <f t="shared" ref="H65:M65" si="13">SUM(H8,H21,H28,H32,H47,H55)-H7</f>
        <v>0</v>
      </c>
      <c r="I65" s="2">
        <f t="shared" si="13"/>
        <v>0</v>
      </c>
      <c r="J65" s="2">
        <f t="shared" si="13"/>
        <v>0</v>
      </c>
      <c r="K65" s="2">
        <f t="shared" si="13"/>
        <v>0</v>
      </c>
      <c r="L65" s="2">
        <f t="shared" si="13"/>
        <v>0</v>
      </c>
      <c r="M65" s="2">
        <f t="shared" si="13"/>
        <v>0</v>
      </c>
      <c r="N65" s="2"/>
      <c r="O65" s="2">
        <f t="shared" ref="O65:T65" si="14">SUM(O8,O21,O28,O32,O47,O55)-O7</f>
        <v>0</v>
      </c>
      <c r="P65" s="2">
        <f t="shared" si="14"/>
        <v>0</v>
      </c>
      <c r="Q65" s="2">
        <f t="shared" si="14"/>
        <v>0</v>
      </c>
      <c r="R65" s="2">
        <f t="shared" si="14"/>
        <v>0</v>
      </c>
      <c r="S65" s="2">
        <f t="shared" si="14"/>
        <v>0</v>
      </c>
      <c r="T65" s="2">
        <f t="shared" si="14"/>
        <v>0</v>
      </c>
      <c r="U65" s="2"/>
    </row>
    <row r="66" spans="7:21">
      <c r="G66" s="1" t="s">
        <v>104</v>
      </c>
      <c r="H66" s="2">
        <f t="shared" ref="H66:M66" si="15">SUM(H9,H14,H19,H20)-H8</f>
        <v>0</v>
      </c>
      <c r="I66" s="2">
        <f t="shared" si="15"/>
        <v>0</v>
      </c>
      <c r="J66" s="2">
        <f t="shared" si="15"/>
        <v>0</v>
      </c>
      <c r="K66" s="2">
        <f t="shared" si="15"/>
        <v>0</v>
      </c>
      <c r="L66" s="2">
        <f t="shared" si="15"/>
        <v>0</v>
      </c>
      <c r="M66" s="2">
        <f t="shared" si="15"/>
        <v>0</v>
      </c>
      <c r="N66" s="2"/>
      <c r="O66" s="2">
        <f t="shared" ref="O66:T66" si="16">SUM(O9,O14,O19,O20)-O8</f>
        <v>0</v>
      </c>
      <c r="P66" s="2">
        <f t="shared" si="16"/>
        <v>0</v>
      </c>
      <c r="Q66" s="2">
        <f t="shared" si="16"/>
        <v>0</v>
      </c>
      <c r="R66" s="2">
        <f t="shared" si="16"/>
        <v>0</v>
      </c>
      <c r="S66" s="2">
        <f t="shared" si="16"/>
        <v>0</v>
      </c>
      <c r="T66" s="2">
        <f t="shared" si="16"/>
        <v>0</v>
      </c>
      <c r="U66" s="2"/>
    </row>
    <row r="67" spans="7:21">
      <c r="G67" s="1" t="s">
        <v>5</v>
      </c>
      <c r="H67" s="2">
        <f t="shared" ref="H67:M67" si="17">SUM(H10:H13)-H9</f>
        <v>0</v>
      </c>
      <c r="I67" s="2">
        <f t="shared" si="17"/>
        <v>0</v>
      </c>
      <c r="J67" s="2">
        <f t="shared" si="17"/>
        <v>0</v>
      </c>
      <c r="K67" s="2">
        <f t="shared" si="17"/>
        <v>0</v>
      </c>
      <c r="L67" s="2">
        <f t="shared" si="17"/>
        <v>0</v>
      </c>
      <c r="M67" s="2">
        <f t="shared" si="17"/>
        <v>0</v>
      </c>
      <c r="N67" s="2"/>
      <c r="O67" s="2">
        <f t="shared" ref="O67:T67" si="18">SUM(O10:O13)-O9</f>
        <v>0</v>
      </c>
      <c r="P67" s="2">
        <f t="shared" si="18"/>
        <v>0</v>
      </c>
      <c r="Q67" s="2">
        <f t="shared" si="18"/>
        <v>0</v>
      </c>
      <c r="R67" s="2">
        <f t="shared" si="18"/>
        <v>0</v>
      </c>
      <c r="S67" s="2">
        <f t="shared" si="18"/>
        <v>0</v>
      </c>
      <c r="T67" s="2">
        <f t="shared" si="18"/>
        <v>0</v>
      </c>
      <c r="U67" s="2"/>
    </row>
    <row r="68" spans="7:21">
      <c r="G68" s="1" t="s">
        <v>105</v>
      </c>
      <c r="H68" s="2">
        <f t="shared" ref="H68:M68" si="19">SUM(H15:H18)-H14</f>
        <v>0</v>
      </c>
      <c r="I68" s="2">
        <f t="shared" si="19"/>
        <v>0</v>
      </c>
      <c r="J68" s="2">
        <f t="shared" si="19"/>
        <v>0</v>
      </c>
      <c r="K68" s="2">
        <f t="shared" si="19"/>
        <v>0</v>
      </c>
      <c r="L68" s="2">
        <f t="shared" si="19"/>
        <v>0</v>
      </c>
      <c r="M68" s="2">
        <f t="shared" si="19"/>
        <v>0</v>
      </c>
      <c r="N68" s="2"/>
      <c r="O68" s="2">
        <f t="shared" ref="O68:T68" si="20">SUM(O15:O18)-O14</f>
        <v>0</v>
      </c>
      <c r="P68" s="2">
        <f t="shared" si="20"/>
        <v>0</v>
      </c>
      <c r="Q68" s="2">
        <f t="shared" si="20"/>
        <v>0</v>
      </c>
      <c r="R68" s="2">
        <f t="shared" si="20"/>
        <v>0</v>
      </c>
      <c r="S68" s="2">
        <f t="shared" si="20"/>
        <v>0</v>
      </c>
      <c r="T68" s="2">
        <f t="shared" si="20"/>
        <v>0</v>
      </c>
      <c r="U68" s="2"/>
    </row>
    <row r="69" spans="7:21">
      <c r="G69" s="1" t="s">
        <v>106</v>
      </c>
      <c r="H69" s="2">
        <f t="shared" ref="H69:M69" si="21">SUM(H22:H24,H26:H27)-H21</f>
        <v>0</v>
      </c>
      <c r="I69" s="2">
        <f t="shared" si="21"/>
        <v>0</v>
      </c>
      <c r="J69" s="2">
        <f t="shared" si="21"/>
        <v>0</v>
      </c>
      <c r="K69" s="2">
        <f t="shared" si="21"/>
        <v>0</v>
      </c>
      <c r="L69" s="2">
        <f t="shared" si="21"/>
        <v>0</v>
      </c>
      <c r="M69" s="2">
        <f t="shared" si="21"/>
        <v>0</v>
      </c>
      <c r="N69" s="2"/>
      <c r="O69" s="2">
        <f t="shared" ref="O69:T69" si="22">SUM(O22:O24,O26:O27)-O21</f>
        <v>0</v>
      </c>
      <c r="P69" s="2">
        <f t="shared" si="22"/>
        <v>0</v>
      </c>
      <c r="Q69" s="2">
        <f t="shared" si="22"/>
        <v>0</v>
      </c>
      <c r="R69" s="2">
        <f t="shared" si="22"/>
        <v>0</v>
      </c>
      <c r="S69" s="2">
        <f t="shared" si="22"/>
        <v>0</v>
      </c>
      <c r="T69" s="2">
        <f t="shared" si="22"/>
        <v>0</v>
      </c>
      <c r="U69" s="2"/>
    </row>
    <row r="70" spans="7:21">
      <c r="G70" s="1" t="s">
        <v>108</v>
      </c>
      <c r="H70" s="2">
        <f t="shared" ref="H70:M70" si="23">SUM(H29:H31)-H28</f>
        <v>0</v>
      </c>
      <c r="I70" s="2">
        <f t="shared" si="23"/>
        <v>0</v>
      </c>
      <c r="J70" s="2">
        <f t="shared" si="23"/>
        <v>0</v>
      </c>
      <c r="K70" s="2">
        <f t="shared" si="23"/>
        <v>0</v>
      </c>
      <c r="L70" s="2">
        <f t="shared" si="23"/>
        <v>0</v>
      </c>
      <c r="M70" s="2">
        <f t="shared" si="23"/>
        <v>0</v>
      </c>
      <c r="N70" s="2"/>
      <c r="O70" s="2">
        <f t="shared" ref="O70:T70" si="24">SUM(O29:O31)-O28</f>
        <v>0</v>
      </c>
      <c r="P70" s="2">
        <f t="shared" si="24"/>
        <v>0</v>
      </c>
      <c r="Q70" s="2">
        <f t="shared" si="24"/>
        <v>0</v>
      </c>
      <c r="R70" s="2">
        <f t="shared" si="24"/>
        <v>0</v>
      </c>
      <c r="S70" s="2">
        <f t="shared" si="24"/>
        <v>0</v>
      </c>
      <c r="T70" s="2">
        <f t="shared" si="24"/>
        <v>0</v>
      </c>
      <c r="U70" s="2"/>
    </row>
    <row r="71" spans="7:21">
      <c r="G71" s="1" t="s">
        <v>107</v>
      </c>
      <c r="H71" s="2">
        <f t="shared" ref="H71:M71" si="25">SUM(H33:H34,H37,H43,H45:H46)-H32</f>
        <v>0</v>
      </c>
      <c r="I71" s="2">
        <f t="shared" si="25"/>
        <v>0</v>
      </c>
      <c r="J71" s="2">
        <f t="shared" si="25"/>
        <v>0</v>
      </c>
      <c r="K71" s="2">
        <f t="shared" si="25"/>
        <v>0</v>
      </c>
      <c r="L71" s="2">
        <f t="shared" si="25"/>
        <v>0</v>
      </c>
      <c r="M71" s="2">
        <f t="shared" si="25"/>
        <v>0</v>
      </c>
      <c r="N71" s="2"/>
      <c r="O71" s="2">
        <f t="shared" ref="O71:T71" si="26">SUM(O33:O34,O37,O43,O45:O46)-O32</f>
        <v>0</v>
      </c>
      <c r="P71" s="2">
        <f t="shared" si="26"/>
        <v>0</v>
      </c>
      <c r="Q71" s="2">
        <f t="shared" si="26"/>
        <v>0</v>
      </c>
      <c r="R71" s="2">
        <f t="shared" si="26"/>
        <v>0</v>
      </c>
      <c r="S71" s="2">
        <f t="shared" si="26"/>
        <v>0</v>
      </c>
      <c r="T71" s="2">
        <f t="shared" si="26"/>
        <v>0</v>
      </c>
      <c r="U71" s="2"/>
    </row>
    <row r="72" spans="7:21">
      <c r="G72" s="1" t="s">
        <v>109</v>
      </c>
      <c r="H72" s="2">
        <f t="shared" ref="H72:M72" si="27">SUM(H35:H36)-H34</f>
        <v>0</v>
      </c>
      <c r="I72" s="2">
        <f t="shared" si="27"/>
        <v>0</v>
      </c>
      <c r="J72" s="2">
        <f t="shared" si="27"/>
        <v>0</v>
      </c>
      <c r="K72" s="2">
        <f t="shared" si="27"/>
        <v>0</v>
      </c>
      <c r="L72" s="2">
        <f t="shared" si="27"/>
        <v>0</v>
      </c>
      <c r="M72" s="2">
        <f t="shared" si="27"/>
        <v>0</v>
      </c>
      <c r="N72" s="2"/>
      <c r="O72" s="2">
        <f t="shared" ref="O72:T72" si="28">SUM(O35:O36)-O34</f>
        <v>0</v>
      </c>
      <c r="P72" s="2">
        <f t="shared" si="28"/>
        <v>0</v>
      </c>
      <c r="Q72" s="2">
        <f t="shared" si="28"/>
        <v>0</v>
      </c>
      <c r="R72" s="2">
        <f t="shared" si="28"/>
        <v>0</v>
      </c>
      <c r="S72" s="2">
        <f t="shared" si="28"/>
        <v>0</v>
      </c>
      <c r="T72" s="2">
        <f t="shared" si="28"/>
        <v>0</v>
      </c>
      <c r="U72" s="2"/>
    </row>
    <row r="73" spans="7:21">
      <c r="G73" s="1" t="s">
        <v>110</v>
      </c>
      <c r="H73" s="2">
        <f t="shared" ref="H73:M73" si="29">SUM(H38:H42)-H37</f>
        <v>0</v>
      </c>
      <c r="I73" s="2">
        <f t="shared" si="29"/>
        <v>0</v>
      </c>
      <c r="J73" s="2">
        <f t="shared" si="29"/>
        <v>0</v>
      </c>
      <c r="K73" s="2">
        <f t="shared" si="29"/>
        <v>0</v>
      </c>
      <c r="L73" s="2">
        <f t="shared" si="29"/>
        <v>0</v>
      </c>
      <c r="M73" s="2">
        <f t="shared" si="29"/>
        <v>0</v>
      </c>
      <c r="N73" s="2"/>
      <c r="O73" s="2">
        <f t="shared" ref="O73:T73" si="30">SUM(O38:O42)-O37</f>
        <v>0</v>
      </c>
      <c r="P73" s="2">
        <f t="shared" si="30"/>
        <v>0</v>
      </c>
      <c r="Q73" s="2">
        <f t="shared" si="30"/>
        <v>0</v>
      </c>
      <c r="R73" s="2">
        <f t="shared" si="30"/>
        <v>0</v>
      </c>
      <c r="S73" s="2">
        <f t="shared" si="30"/>
        <v>0</v>
      </c>
      <c r="T73" s="2">
        <f t="shared" si="30"/>
        <v>0</v>
      </c>
      <c r="U73" s="2"/>
    </row>
    <row r="74" spans="7:21">
      <c r="G74" s="1" t="s">
        <v>111</v>
      </c>
      <c r="H74" s="2">
        <f t="shared" ref="H74:M74" si="31">SUM(H49:H51)-H48</f>
        <v>0</v>
      </c>
      <c r="I74" s="2">
        <f t="shared" si="31"/>
        <v>0</v>
      </c>
      <c r="J74" s="2">
        <f t="shared" si="31"/>
        <v>0</v>
      </c>
      <c r="K74" s="2">
        <f t="shared" si="31"/>
        <v>0</v>
      </c>
      <c r="L74" s="2">
        <f t="shared" si="31"/>
        <v>0</v>
      </c>
      <c r="M74" s="2">
        <f t="shared" si="31"/>
        <v>0</v>
      </c>
      <c r="N74" s="2"/>
      <c r="O74" s="2">
        <f t="shared" ref="O74:T74" si="32">SUM(O49:O51)-O48</f>
        <v>0</v>
      </c>
      <c r="P74" s="2">
        <f t="shared" si="32"/>
        <v>0</v>
      </c>
      <c r="Q74" s="2">
        <f t="shared" si="32"/>
        <v>0</v>
      </c>
      <c r="R74" s="2">
        <f t="shared" si="32"/>
        <v>0</v>
      </c>
      <c r="S74" s="2">
        <f t="shared" si="32"/>
        <v>0</v>
      </c>
      <c r="T74" s="2">
        <f t="shared" si="32"/>
        <v>0</v>
      </c>
      <c r="U74" s="2"/>
    </row>
  </sheetData>
  <mergeCells count="137">
    <mergeCell ref="F60:G60"/>
    <mergeCell ref="E11:G11"/>
    <mergeCell ref="E12:G12"/>
    <mergeCell ref="E13:G13"/>
    <mergeCell ref="D59:E59"/>
    <mergeCell ref="F59:G59"/>
    <mergeCell ref="D14:G14"/>
    <mergeCell ref="D57:E57"/>
    <mergeCell ref="F57:G57"/>
    <mergeCell ref="D23:G23"/>
    <mergeCell ref="D24:G24"/>
    <mergeCell ref="E25:F25"/>
    <mergeCell ref="D19:G19"/>
    <mergeCell ref="E41:G41"/>
    <mergeCell ref="E49:G49"/>
    <mergeCell ref="E35:G35"/>
    <mergeCell ref="E36:G36"/>
    <mergeCell ref="D37:G37"/>
    <mergeCell ref="E38:G38"/>
    <mergeCell ref="E42:G42"/>
    <mergeCell ref="D43:G43"/>
    <mergeCell ref="E51:G51"/>
    <mergeCell ref="D52:G52"/>
    <mergeCell ref="E53:F53"/>
    <mergeCell ref="D61:E61"/>
    <mergeCell ref="F61:G61"/>
    <mergeCell ref="D62:E62"/>
    <mergeCell ref="F62:G62"/>
    <mergeCell ref="D60:E60"/>
    <mergeCell ref="D20:G20"/>
    <mergeCell ref="C21:G21"/>
    <mergeCell ref="B7:G7"/>
    <mergeCell ref="C8:G8"/>
    <mergeCell ref="D9:G9"/>
    <mergeCell ref="E10:G10"/>
    <mergeCell ref="D58:E58"/>
    <mergeCell ref="F58:G58"/>
    <mergeCell ref="E15:G15"/>
    <mergeCell ref="E16:G16"/>
    <mergeCell ref="E17:G17"/>
    <mergeCell ref="E18:G18"/>
    <mergeCell ref="D22:G22"/>
    <mergeCell ref="D26:G26"/>
    <mergeCell ref="C32:G32"/>
    <mergeCell ref="D33:G33"/>
    <mergeCell ref="D34:G34"/>
    <mergeCell ref="E39:G39"/>
    <mergeCell ref="E40:G40"/>
    <mergeCell ref="U4:Z6"/>
    <mergeCell ref="U7:Z7"/>
    <mergeCell ref="T4:T6"/>
    <mergeCell ref="V8:Z8"/>
    <mergeCell ref="W9:Z9"/>
    <mergeCell ref="X10:Z10"/>
    <mergeCell ref="B4:G6"/>
    <mergeCell ref="X11:Z11"/>
    <mergeCell ref="D31:G31"/>
    <mergeCell ref="D27:G27"/>
    <mergeCell ref="C28:G28"/>
    <mergeCell ref="D29:G29"/>
    <mergeCell ref="D30:G30"/>
    <mergeCell ref="W31:Z31"/>
    <mergeCell ref="W27:Z27"/>
    <mergeCell ref="V21:Z21"/>
    <mergeCell ref="W22:Z22"/>
    <mergeCell ref="W23:Z23"/>
    <mergeCell ref="W24:Z24"/>
    <mergeCell ref="E54:F54"/>
    <mergeCell ref="C47:G47"/>
    <mergeCell ref="D48:G48"/>
    <mergeCell ref="E50:G50"/>
    <mergeCell ref="X12:Z12"/>
    <mergeCell ref="X13:Z13"/>
    <mergeCell ref="W14:Z14"/>
    <mergeCell ref="C55:G55"/>
    <mergeCell ref="D56:E56"/>
    <mergeCell ref="F56:G56"/>
    <mergeCell ref="D45:G45"/>
    <mergeCell ref="D46:G46"/>
    <mergeCell ref="E44:F44"/>
    <mergeCell ref="W19:Z19"/>
    <mergeCell ref="W20:Z20"/>
    <mergeCell ref="X25:Y25"/>
    <mergeCell ref="W26:Z26"/>
    <mergeCell ref="X15:Z15"/>
    <mergeCell ref="X16:Z16"/>
    <mergeCell ref="X17:Z17"/>
    <mergeCell ref="X18:Z18"/>
    <mergeCell ref="V28:Z28"/>
    <mergeCell ref="W29:Z29"/>
    <mergeCell ref="W30:Z30"/>
    <mergeCell ref="X36:Z36"/>
    <mergeCell ref="W37:Z37"/>
    <mergeCell ref="V32:Z32"/>
    <mergeCell ref="W33:Z33"/>
    <mergeCell ref="W34:Z34"/>
    <mergeCell ref="X35:Z35"/>
    <mergeCell ref="X38:Z38"/>
    <mergeCell ref="W43:Z43"/>
    <mergeCell ref="X44:Y44"/>
    <mergeCell ref="X54:Y54"/>
    <mergeCell ref="V55:Z55"/>
    <mergeCell ref="W56:X56"/>
    <mergeCell ref="Y56:Z56"/>
    <mergeCell ref="W46:Z46"/>
    <mergeCell ref="X39:Z39"/>
    <mergeCell ref="X40:Z40"/>
    <mergeCell ref="X41:Z41"/>
    <mergeCell ref="X42:Z42"/>
    <mergeCell ref="W45:Z45"/>
    <mergeCell ref="V47:Z47"/>
    <mergeCell ref="W48:Z48"/>
    <mergeCell ref="W52:Z52"/>
    <mergeCell ref="O63:Z63"/>
    <mergeCell ref="W62:X62"/>
    <mergeCell ref="Y62:Z62"/>
    <mergeCell ref="P2:T2"/>
    <mergeCell ref="J4:J6"/>
    <mergeCell ref="I4:I6"/>
    <mergeCell ref="O4:S5"/>
    <mergeCell ref="W59:X59"/>
    <mergeCell ref="Y59:Z59"/>
    <mergeCell ref="W60:X60"/>
    <mergeCell ref="Y60:Z60"/>
    <mergeCell ref="W61:X61"/>
    <mergeCell ref="Y61:Z61"/>
    <mergeCell ref="H2:L2"/>
    <mergeCell ref="H4:H6"/>
    <mergeCell ref="K4:M5"/>
    <mergeCell ref="X53:Y53"/>
    <mergeCell ref="X49:Z49"/>
    <mergeCell ref="X50:Z50"/>
    <mergeCell ref="X51:Z51"/>
    <mergeCell ref="Y57:Z57"/>
    <mergeCell ref="W58:X58"/>
    <mergeCell ref="Y58:Z58"/>
    <mergeCell ref="W57:X57"/>
  </mergeCells>
  <phoneticPr fontId="1"/>
  <printOptions horizontalCentered="1"/>
  <pageMargins left="0.39370078740157483" right="0.39370078740157483" top="0.59055118110236227" bottom="0.39370078740157483"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2022-07-28T06:05:09Z</dcterms:created>
  <dcterms:modified xsi:type="dcterms:W3CDTF">2022-07-28T06:05:09Z</dcterms:modified>
</cp:coreProperties>
</file>