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/>
  <xr:revisionPtr revIDLastSave="0" documentId="13_ncr:1_{AB27C22C-7BA0-4861-85D6-5979BA7B6E54}" xr6:coauthVersionLast="36" xr6:coauthVersionMax="45" xr10:uidLastSave="{00000000-0000-0000-0000-000000000000}"/>
  <bookViews>
    <workbookView xWindow="-120" yWindow="-120" windowWidth="20736" windowHeight="11160" tabRatio="748" firstSheet="27" activeTab="27" xr2:uid="{00000000-000D-0000-FFFF-FFFF00000000}"/>
  </bookViews>
  <sheets>
    <sheet name="【図表３－１　検挙状況の推移】" sheetId="1" r:id="rId1"/>
    <sheet name="【図表３－２　来日外国人犯罪の割合の推移】" sheetId="2" r:id="rId2"/>
    <sheet name="【図表３－３　国籍等別検挙状況】" sheetId="3" r:id="rId3"/>
    <sheet name="【図表３－５　国籍等別刑法犯検挙状況】" sheetId="4" r:id="rId4"/>
    <sheet name="【図表３－６　国籍等別特別法犯検挙状況】" sheetId="5" r:id="rId5"/>
    <sheet name="【図表３－７　包括罪種別刑法犯検挙状況】" sheetId="6" r:id="rId6"/>
    <sheet name="【図表３－８　違反法令別特別法犯検挙状況】" sheetId="7" r:id="rId7"/>
    <sheet name="【図表３－９　在留資格別検挙人員の推移】" sheetId="8" r:id="rId8"/>
    <sheet name="【図表３－１０　包括罪種別　刑法犯検挙状況の推移】" sheetId="9" r:id="rId9"/>
    <sheet name="【図表３－１１　国籍等別・包括罪種別刑法犯検挙状況】" sheetId="10" r:id="rId10"/>
    <sheet name="【図表３－１３　正規滞在・不法滞在別刑法犯検挙人員の推移】" sheetId="11" r:id="rId11"/>
    <sheet name="【図表３－１４　包括罪種等別・在留資格別検挙状況】" sheetId="12" r:id="rId12"/>
    <sheet name="【図表３－１５　在留資格・国籍等別刑法犯人員（上位５か国）" sheetId="13" r:id="rId13"/>
    <sheet name="【図表３－１７　共犯形態別・罪種等別刑法犯検挙件数】" sheetId="14" r:id="rId14"/>
    <sheet name="【図表３－１８　違反法令別特別法犯検挙状況の推移】" sheetId="15" r:id="rId15"/>
    <sheet name="【図表３－１９　国籍等別違反法令別特別法犯検挙状況】" sheetId="16" r:id="rId16"/>
    <sheet name="【図表３－２０　正規・不法別　特別法犯検挙人員の推移】" sheetId="17" r:id="rId17"/>
    <sheet name="【図表３－２１　違反法令別・在留資格別特別法犯検挙人員】" sheetId="18" r:id="rId18"/>
    <sheet name="【図表３－２２　在留資格国籍別　特別法犯人員（上位５か国）" sheetId="19" r:id="rId19"/>
    <sheet name="【図表３－２３　入管法違反の検挙状況の推移】" sheetId="20" r:id="rId20"/>
    <sheet name="【図表３－２４　ベトナムの包括罪種等別刑法犯検挙件数・人員" sheetId="23" r:id="rId21"/>
    <sheet name="【図表３－２５　ベトナムの在留資格別刑法犯検挙人員】" sheetId="24" r:id="rId22"/>
    <sheet name="【図表３－２６　ベトナムの違反法令別特別法犯検挙件数・人員" sheetId="27" r:id="rId23"/>
    <sheet name="【図表３－２７　ベトナムの在留資格別　特別法犯検挙人員】" sheetId="28" r:id="rId24"/>
    <sheet name="【図表３－28　中国の包括罪種等別刑法犯検挙件数・人員】" sheetId="21" r:id="rId25"/>
    <sheet name="【図表３－29　中国の在留資格別刑法犯人員】" sheetId="22" r:id="rId26"/>
    <sheet name="【図表３－30　中国の違反法令別特別法犯検挙件数・人員】" sheetId="25" r:id="rId27"/>
    <sheet name="【図表３－31　中国の在留資格別　特別法犯検挙人員】 " sheetId="29" r:id="rId28"/>
    <sheet name="【図表３－32　犯罪インフラ事犯検挙状況の推移】" sheetId="26" r:id="rId29"/>
  </sheets>
  <definedNames>
    <definedName name="_xlnm.Print_Area" localSheetId="0">'【図表３－１　検挙状況の推移】'!$C$2:$R$36</definedName>
    <definedName name="_xlnm.Print_Area" localSheetId="11">'【図表３－１４　包括罪種等別・在留資格別検挙状況】'!$B$2:$S$32</definedName>
    <definedName name="_xlnm.Print_Area" localSheetId="13">'【図表３－１７　共犯形態別・罪種等別刑法犯検挙件数】'!$C$3:$V$28</definedName>
    <definedName name="_xlnm.Print_Area" localSheetId="14">'【図表３－１８　違反法令別特別法犯検挙状況の推移】'!$A$7:$Q$23</definedName>
    <definedName name="_xlnm.Print_Area" localSheetId="15">'【図表３－１９　国籍等別違反法令別特別法犯検挙状況】'!$A$3:$Y$5</definedName>
    <definedName name="_xlnm.Print_Area" localSheetId="16">'【図表３－２０　正規・不法別　特別法犯検挙人員の推移】'!$A$2:$Q$10</definedName>
    <definedName name="_xlnm.Print_Area" localSheetId="20">'【図表３－２４　ベトナムの包括罪種等別刑法犯検挙件数・人員'!$A$3:$V$4</definedName>
    <definedName name="_xlnm.Print_Area" localSheetId="25">'【図表３－29　中国の在留資格別刑法犯人員】'!$A$3:$S$5</definedName>
    <definedName name="_xlnm.Print_Area" localSheetId="3">'【図表３－５　国籍等別刑法犯検挙状況】'!$A$1:$P$33</definedName>
    <definedName name="_xlnm.Print_Area" localSheetId="4">'【図表３－６　国籍等別特別法犯検挙状況】'!$A$1:$P$36</definedName>
    <definedName name="_xlnm.Print_Area" localSheetId="5">'【図表３－７　包括罪種別刑法犯検挙状況】'!$B$1:$L$34</definedName>
    <definedName name="_xlnm.Print_Area" localSheetId="6">'【図表３－８　違反法令別特別法犯検挙状況】'!$B$1:$L$33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9" l="1"/>
  <c r="F6" i="29"/>
  <c r="R10" i="29"/>
  <c r="R8" i="29"/>
  <c r="P8" i="29"/>
  <c r="N8" i="29"/>
  <c r="L8" i="29"/>
  <c r="L10" i="29"/>
  <c r="J10" i="29"/>
  <c r="J8" i="29"/>
  <c r="H8" i="29"/>
  <c r="R6" i="29"/>
  <c r="P6" i="29"/>
  <c r="N6" i="29"/>
  <c r="L6" i="29"/>
  <c r="J6" i="29"/>
  <c r="H6" i="29"/>
  <c r="U12" i="26" l="1"/>
  <c r="V12" i="26" s="1"/>
  <c r="U11" i="26"/>
  <c r="V11" i="26" s="1"/>
  <c r="U10" i="26"/>
  <c r="V10" i="26" s="1"/>
  <c r="U9" i="26"/>
  <c r="V9" i="26" s="1"/>
  <c r="U8" i="26"/>
  <c r="V8" i="26" s="1"/>
  <c r="T7" i="26"/>
  <c r="U7" i="26" s="1"/>
  <c r="V7" i="26" s="1"/>
  <c r="J12" i="26"/>
  <c r="K12" i="26" s="1"/>
  <c r="J11" i="26"/>
  <c r="K11" i="26" s="1"/>
  <c r="J10" i="26"/>
  <c r="K10" i="26" s="1"/>
  <c r="J9" i="26"/>
  <c r="K9" i="26" s="1"/>
  <c r="K8" i="26"/>
  <c r="J8" i="26"/>
  <c r="I7" i="26"/>
  <c r="J7" i="26" s="1"/>
  <c r="K7" i="26" s="1"/>
  <c r="F10" i="29" l="1"/>
  <c r="Q9" i="29"/>
  <c r="F8" i="29"/>
  <c r="Q7" i="29"/>
  <c r="O5" i="29"/>
  <c r="M5" i="29"/>
  <c r="K5" i="29"/>
  <c r="I5" i="29"/>
  <c r="G5" i="29"/>
  <c r="O15" i="25"/>
  <c r="N15" i="25"/>
  <c r="M15" i="25"/>
  <c r="L15" i="25"/>
  <c r="K15" i="25"/>
  <c r="J15" i="25"/>
  <c r="I15" i="25"/>
  <c r="H15" i="25"/>
  <c r="G15" i="25"/>
  <c r="O12" i="25"/>
  <c r="N12" i="25"/>
  <c r="M12" i="25"/>
  <c r="L12" i="25"/>
  <c r="K12" i="25"/>
  <c r="J12" i="25"/>
  <c r="I12" i="25"/>
  <c r="H12" i="25"/>
  <c r="G12" i="25"/>
  <c r="G15" i="22"/>
  <c r="R14" i="22"/>
  <c r="S15" i="22" s="1"/>
  <c r="G13" i="22"/>
  <c r="R12" i="22"/>
  <c r="S13" i="22" s="1"/>
  <c r="P10" i="22"/>
  <c r="L10" i="22"/>
  <c r="J10" i="22"/>
  <c r="H10" i="22"/>
  <c r="Z16" i="21"/>
  <c r="Y16" i="21"/>
  <c r="X16" i="21"/>
  <c r="W16" i="21"/>
  <c r="V16" i="21"/>
  <c r="U16" i="21"/>
  <c r="T16" i="21"/>
  <c r="S16" i="21"/>
  <c r="R16" i="21"/>
  <c r="P16" i="21"/>
  <c r="O16" i="21"/>
  <c r="N16" i="21"/>
  <c r="M16" i="21"/>
  <c r="L16" i="21"/>
  <c r="K16" i="21"/>
  <c r="J16" i="21"/>
  <c r="I16" i="21"/>
  <c r="H16" i="21"/>
  <c r="G16" i="21"/>
  <c r="Z13" i="21"/>
  <c r="Y13" i="21"/>
  <c r="X13" i="21"/>
  <c r="W13" i="21"/>
  <c r="V13" i="21"/>
  <c r="U13" i="21"/>
  <c r="T13" i="21"/>
  <c r="S13" i="21"/>
  <c r="R13" i="21"/>
  <c r="P13" i="21"/>
  <c r="O13" i="21"/>
  <c r="N13" i="21"/>
  <c r="M13" i="21"/>
  <c r="L13" i="21"/>
  <c r="K13" i="21"/>
  <c r="J13" i="21"/>
  <c r="I13" i="21"/>
  <c r="H13" i="21"/>
  <c r="G13" i="21"/>
  <c r="Q5" i="29" l="1"/>
  <c r="R10" i="22"/>
  <c r="S11" i="22" s="1"/>
  <c r="E11" i="28" l="1"/>
  <c r="P10" i="28"/>
  <c r="E9" i="28"/>
  <c r="P8" i="28"/>
  <c r="N6" i="28"/>
  <c r="L6" i="28"/>
  <c r="J6" i="28"/>
  <c r="H6" i="28"/>
  <c r="F6" i="28"/>
  <c r="N14" i="27"/>
  <c r="M14" i="27"/>
  <c r="L14" i="27"/>
  <c r="K14" i="27"/>
  <c r="J14" i="27"/>
  <c r="I14" i="27"/>
  <c r="H14" i="27"/>
  <c r="G14" i="27"/>
  <c r="F14" i="27"/>
  <c r="N11" i="27"/>
  <c r="M11" i="27"/>
  <c r="L11" i="27"/>
  <c r="K11" i="27"/>
  <c r="J11" i="27"/>
  <c r="I11" i="27"/>
  <c r="H11" i="27"/>
  <c r="G11" i="27"/>
  <c r="F11" i="27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P6" i="28" l="1"/>
  <c r="O26" i="20"/>
  <c r="P26" i="20" s="1"/>
  <c r="O25" i="20"/>
  <c r="P25" i="20" s="1"/>
  <c r="O24" i="20"/>
  <c r="P24" i="20" s="1"/>
  <c r="O23" i="20"/>
  <c r="P23" i="20" s="1"/>
  <c r="O22" i="20"/>
  <c r="P22" i="20" s="1"/>
  <c r="O21" i="20"/>
  <c r="P21" i="20" s="1"/>
  <c r="O20" i="20"/>
  <c r="P20" i="20" s="1"/>
  <c r="O19" i="20"/>
  <c r="P19" i="20" s="1"/>
  <c r="P13" i="20"/>
  <c r="O13" i="20"/>
  <c r="O12" i="20"/>
  <c r="P12" i="20" s="1"/>
  <c r="O11" i="20"/>
  <c r="P11" i="20" s="1"/>
  <c r="O10" i="20"/>
  <c r="P10" i="20" s="1"/>
  <c r="O9" i="20"/>
  <c r="P9" i="20" s="1"/>
  <c r="O8" i="20"/>
  <c r="P8" i="20" s="1"/>
  <c r="O7" i="20"/>
  <c r="P7" i="20" s="1"/>
  <c r="O6" i="20"/>
  <c r="P6" i="20" s="1"/>
  <c r="N73" i="19" l="1"/>
  <c r="M73" i="19"/>
  <c r="L73" i="19"/>
  <c r="K73" i="19"/>
  <c r="J73" i="19"/>
  <c r="I73" i="19"/>
  <c r="H73" i="19"/>
  <c r="G73" i="19"/>
  <c r="F73" i="19"/>
  <c r="E73" i="19"/>
  <c r="O72" i="19"/>
  <c r="P72" i="19" s="1"/>
  <c r="O71" i="19"/>
  <c r="P71" i="19" s="1"/>
  <c r="O70" i="19"/>
  <c r="P70" i="19" s="1"/>
  <c r="O69" i="19"/>
  <c r="P69" i="19" s="1"/>
  <c r="O68" i="19"/>
  <c r="P68" i="19" s="1"/>
  <c r="O67" i="19"/>
  <c r="P67" i="19" s="1"/>
  <c r="N63" i="19"/>
  <c r="M63" i="19"/>
  <c r="L63" i="19"/>
  <c r="K63" i="19"/>
  <c r="J63" i="19"/>
  <c r="I63" i="19"/>
  <c r="H63" i="19"/>
  <c r="G63" i="19"/>
  <c r="F63" i="19"/>
  <c r="E63" i="19"/>
  <c r="O62" i="19"/>
  <c r="P62" i="19" s="1"/>
  <c r="O61" i="19"/>
  <c r="P61" i="19" s="1"/>
  <c r="O60" i="19"/>
  <c r="P60" i="19" s="1"/>
  <c r="P59" i="19"/>
  <c r="O59" i="19"/>
  <c r="O58" i="19"/>
  <c r="P58" i="19" s="1"/>
  <c r="O57" i="19"/>
  <c r="P57" i="19" s="1"/>
  <c r="N53" i="19"/>
  <c r="M53" i="19"/>
  <c r="L53" i="19"/>
  <c r="K53" i="19"/>
  <c r="J53" i="19"/>
  <c r="I53" i="19"/>
  <c r="H53" i="19"/>
  <c r="G53" i="19"/>
  <c r="F53" i="19"/>
  <c r="E53" i="19"/>
  <c r="O52" i="19"/>
  <c r="P52" i="19" s="1"/>
  <c r="O51" i="19"/>
  <c r="P51" i="19" s="1"/>
  <c r="O50" i="19"/>
  <c r="P50" i="19" s="1"/>
  <c r="P49" i="19"/>
  <c r="O49" i="19"/>
  <c r="O48" i="19"/>
  <c r="P48" i="19" s="1"/>
  <c r="O47" i="19"/>
  <c r="P47" i="19" s="1"/>
  <c r="N43" i="19"/>
  <c r="M43" i="19"/>
  <c r="L43" i="19"/>
  <c r="K43" i="19"/>
  <c r="J43" i="19"/>
  <c r="I43" i="19"/>
  <c r="H43" i="19"/>
  <c r="G43" i="19"/>
  <c r="F43" i="19"/>
  <c r="E43" i="19"/>
  <c r="O42" i="19"/>
  <c r="P42" i="19" s="1"/>
  <c r="P41" i="19"/>
  <c r="O41" i="19"/>
  <c r="O40" i="19"/>
  <c r="P40" i="19" s="1"/>
  <c r="O39" i="19"/>
  <c r="P39" i="19" s="1"/>
  <c r="O38" i="19"/>
  <c r="P38" i="19" s="1"/>
  <c r="O37" i="19"/>
  <c r="P37" i="19" s="1"/>
  <c r="N33" i="19"/>
  <c r="M33" i="19"/>
  <c r="L33" i="19"/>
  <c r="K33" i="19"/>
  <c r="J33" i="19"/>
  <c r="I33" i="19"/>
  <c r="H33" i="19"/>
  <c r="G33" i="19"/>
  <c r="F33" i="19"/>
  <c r="E33" i="19"/>
  <c r="O32" i="19"/>
  <c r="P32" i="19" s="1"/>
  <c r="P31" i="19"/>
  <c r="O31" i="19"/>
  <c r="O30" i="19"/>
  <c r="P30" i="19" s="1"/>
  <c r="O29" i="19"/>
  <c r="P29" i="19" s="1"/>
  <c r="O28" i="19"/>
  <c r="P28" i="19" s="1"/>
  <c r="O27" i="19"/>
  <c r="P27" i="19" s="1"/>
  <c r="N23" i="19"/>
  <c r="O23" i="19" s="1"/>
  <c r="P23" i="19" s="1"/>
  <c r="M23" i="19"/>
  <c r="L23" i="19"/>
  <c r="K23" i="19"/>
  <c r="J23" i="19"/>
  <c r="I23" i="19"/>
  <c r="H23" i="19"/>
  <c r="G23" i="19"/>
  <c r="F23" i="19"/>
  <c r="E23" i="19"/>
  <c r="O22" i="19"/>
  <c r="P22" i="19" s="1"/>
  <c r="O21" i="19"/>
  <c r="P21" i="19" s="1"/>
  <c r="O20" i="19"/>
  <c r="P20" i="19" s="1"/>
  <c r="O19" i="19"/>
  <c r="P19" i="19" s="1"/>
  <c r="O18" i="19"/>
  <c r="P18" i="19" s="1"/>
  <c r="O17" i="19"/>
  <c r="P17" i="19" s="1"/>
  <c r="N13" i="19"/>
  <c r="O13" i="19" s="1"/>
  <c r="P13" i="19" s="1"/>
  <c r="M13" i="19"/>
  <c r="L13" i="19"/>
  <c r="K13" i="19"/>
  <c r="J13" i="19"/>
  <c r="I13" i="19"/>
  <c r="H13" i="19"/>
  <c r="G13" i="19"/>
  <c r="F13" i="19"/>
  <c r="O12" i="19"/>
  <c r="P12" i="19" s="1"/>
  <c r="O11" i="19"/>
  <c r="P11" i="19" s="1"/>
  <c r="O10" i="19"/>
  <c r="P10" i="19" s="1"/>
  <c r="O9" i="19"/>
  <c r="P9" i="19" s="1"/>
  <c r="O8" i="19"/>
  <c r="P8" i="19" s="1"/>
  <c r="O7" i="19"/>
  <c r="P7" i="19" s="1"/>
  <c r="I16" i="18"/>
  <c r="J16" i="18"/>
  <c r="K16" i="18"/>
  <c r="L16" i="18"/>
  <c r="M16" i="18"/>
  <c r="N16" i="18"/>
  <c r="O16" i="18"/>
  <c r="P16" i="18"/>
  <c r="H16" i="18"/>
  <c r="G16" i="18"/>
  <c r="F16" i="18"/>
  <c r="P9" i="17"/>
  <c r="Q9" i="17" s="1"/>
  <c r="P7" i="17"/>
  <c r="Q7" i="17" s="1"/>
  <c r="P6" i="17"/>
  <c r="Q6" i="17" s="1"/>
  <c r="O10" i="17"/>
  <c r="N10" i="17"/>
  <c r="M10" i="17"/>
  <c r="L10" i="17"/>
  <c r="K10" i="17"/>
  <c r="J10" i="17"/>
  <c r="I10" i="17"/>
  <c r="H10" i="17"/>
  <c r="G10" i="17"/>
  <c r="F10" i="17"/>
  <c r="O8" i="17"/>
  <c r="N8" i="17"/>
  <c r="M8" i="17"/>
  <c r="L8" i="17"/>
  <c r="K8" i="17"/>
  <c r="J8" i="17"/>
  <c r="I8" i="17"/>
  <c r="H8" i="17"/>
  <c r="G8" i="17"/>
  <c r="F8" i="17"/>
  <c r="O33" i="19" l="1"/>
  <c r="P33" i="19" s="1"/>
  <c r="O43" i="19"/>
  <c r="P43" i="19" s="1"/>
  <c r="O73" i="19"/>
  <c r="P73" i="19" s="1"/>
  <c r="O63" i="19"/>
  <c r="P63" i="19" s="1"/>
  <c r="O53" i="19"/>
  <c r="P53" i="19" s="1"/>
  <c r="W23" i="16" l="1"/>
  <c r="Y23" i="16" s="1"/>
  <c r="V23" i="16"/>
  <c r="S23" i="16"/>
  <c r="N23" i="16"/>
  <c r="P23" i="16" s="1"/>
  <c r="K23" i="16"/>
  <c r="M23" i="16" s="1"/>
  <c r="H23" i="16"/>
  <c r="J23" i="16" s="1"/>
  <c r="W22" i="16"/>
  <c r="Y22" i="16" s="1"/>
  <c r="V22" i="16"/>
  <c r="S22" i="16"/>
  <c r="N22" i="16"/>
  <c r="P22" i="16" s="1"/>
  <c r="K22" i="16"/>
  <c r="M22" i="16" s="1"/>
  <c r="H22" i="16"/>
  <c r="J22" i="16" s="1"/>
  <c r="Y21" i="16"/>
  <c r="V21" i="16"/>
  <c r="S21" i="16"/>
  <c r="P21" i="16"/>
  <c r="M21" i="16"/>
  <c r="J21" i="16"/>
  <c r="Y20" i="16"/>
  <c r="V20" i="16"/>
  <c r="S20" i="16"/>
  <c r="P20" i="16"/>
  <c r="M20" i="16"/>
  <c r="J20" i="16"/>
  <c r="Y19" i="16"/>
  <c r="V19" i="16"/>
  <c r="S19" i="16"/>
  <c r="P19" i="16"/>
  <c r="M19" i="16"/>
  <c r="J19" i="16"/>
  <c r="Y18" i="16"/>
  <c r="V18" i="16"/>
  <c r="S18" i="16"/>
  <c r="P18" i="16"/>
  <c r="M18" i="16"/>
  <c r="J18" i="16"/>
  <c r="Y17" i="16"/>
  <c r="V17" i="16"/>
  <c r="S17" i="16"/>
  <c r="P17" i="16"/>
  <c r="M17" i="16"/>
  <c r="J17" i="16"/>
  <c r="Y16" i="16"/>
  <c r="V16" i="16"/>
  <c r="S16" i="16"/>
  <c r="P16" i="16"/>
  <c r="M16" i="16"/>
  <c r="J16" i="16"/>
  <c r="Y15" i="16"/>
  <c r="V15" i="16"/>
  <c r="S15" i="16"/>
  <c r="P15" i="16"/>
  <c r="M15" i="16"/>
  <c r="J15" i="16"/>
  <c r="Y14" i="16"/>
  <c r="V14" i="16"/>
  <c r="S14" i="16"/>
  <c r="P14" i="16"/>
  <c r="M14" i="16"/>
  <c r="J14" i="16"/>
  <c r="Y13" i="16"/>
  <c r="V13" i="16"/>
  <c r="S13" i="16"/>
  <c r="P13" i="16"/>
  <c r="M13" i="16"/>
  <c r="J13" i="16"/>
  <c r="Y12" i="16"/>
  <c r="V12" i="16"/>
  <c r="S12" i="16"/>
  <c r="P12" i="16"/>
  <c r="M12" i="16"/>
  <c r="J12" i="16"/>
  <c r="Y11" i="16"/>
  <c r="V11" i="16"/>
  <c r="S11" i="16"/>
  <c r="P11" i="16"/>
  <c r="M11" i="16"/>
  <c r="J11" i="16"/>
  <c r="Y10" i="16"/>
  <c r="V10" i="16"/>
  <c r="S10" i="16"/>
  <c r="P10" i="16"/>
  <c r="M10" i="16"/>
  <c r="J10" i="16"/>
  <c r="P23" i="15"/>
  <c r="Q23" i="15" s="1"/>
  <c r="P22" i="15"/>
  <c r="Q22" i="15" s="1"/>
  <c r="P21" i="15"/>
  <c r="Q21" i="15" s="1"/>
  <c r="P20" i="15"/>
  <c r="Q20" i="15" s="1"/>
  <c r="Q19" i="15"/>
  <c r="P19" i="15"/>
  <c r="P18" i="15"/>
  <c r="Q18" i="15" s="1"/>
  <c r="P17" i="15"/>
  <c r="Q17" i="15" s="1"/>
  <c r="P16" i="15"/>
  <c r="Q16" i="15" s="1"/>
  <c r="P15" i="15"/>
  <c r="Q15" i="15" s="1"/>
  <c r="P14" i="15"/>
  <c r="Q14" i="15" s="1"/>
  <c r="P13" i="15"/>
  <c r="Q13" i="15" s="1"/>
  <c r="P12" i="15"/>
  <c r="Q12" i="15" s="1"/>
  <c r="Q11" i="15"/>
  <c r="P11" i="15"/>
  <c r="P10" i="15"/>
  <c r="Q10" i="15" s="1"/>
  <c r="V27" i="14" l="1"/>
  <c r="U27" i="14"/>
  <c r="T27" i="14"/>
  <c r="S27" i="14"/>
  <c r="Q27" i="14"/>
  <c r="P27" i="14"/>
  <c r="Q28" i="14" s="1"/>
  <c r="N27" i="14"/>
  <c r="M27" i="14"/>
  <c r="L27" i="14"/>
  <c r="K27" i="14"/>
  <c r="I27" i="14"/>
  <c r="H27" i="14"/>
  <c r="V26" i="14"/>
  <c r="U26" i="14"/>
  <c r="T26" i="14"/>
  <c r="S26" i="14"/>
  <c r="Q26" i="14"/>
  <c r="N26" i="14"/>
  <c r="M26" i="14"/>
  <c r="L26" i="14"/>
  <c r="K26" i="14"/>
  <c r="I26" i="14"/>
  <c r="R25" i="14"/>
  <c r="R26" i="14" s="1"/>
  <c r="J25" i="14"/>
  <c r="J26" i="14" s="1"/>
  <c r="V24" i="14"/>
  <c r="U24" i="14"/>
  <c r="T24" i="14"/>
  <c r="S24" i="14"/>
  <c r="Q24" i="14"/>
  <c r="N24" i="14"/>
  <c r="M24" i="14"/>
  <c r="L24" i="14"/>
  <c r="K24" i="14"/>
  <c r="I24" i="14"/>
  <c r="R23" i="14"/>
  <c r="R24" i="14" s="1"/>
  <c r="O23" i="14"/>
  <c r="J23" i="14"/>
  <c r="J24" i="14" s="1"/>
  <c r="V22" i="14"/>
  <c r="U22" i="14"/>
  <c r="T22" i="14"/>
  <c r="S22" i="14"/>
  <c r="Q22" i="14"/>
  <c r="N22" i="14"/>
  <c r="M22" i="14"/>
  <c r="L22" i="14"/>
  <c r="K22" i="14"/>
  <c r="I22" i="14"/>
  <c r="R21" i="14"/>
  <c r="R22" i="14" s="1"/>
  <c r="J21" i="14"/>
  <c r="J22" i="14" s="1"/>
  <c r="V20" i="14"/>
  <c r="U20" i="14"/>
  <c r="T20" i="14"/>
  <c r="S20" i="14"/>
  <c r="Q20" i="14"/>
  <c r="N20" i="14"/>
  <c r="M20" i="14"/>
  <c r="L20" i="14"/>
  <c r="K20" i="14"/>
  <c r="I20" i="14"/>
  <c r="R19" i="14"/>
  <c r="R20" i="14" s="1"/>
  <c r="J19" i="14"/>
  <c r="J20" i="14" s="1"/>
  <c r="V18" i="14"/>
  <c r="U18" i="14"/>
  <c r="T18" i="14"/>
  <c r="S18" i="14"/>
  <c r="Q18" i="14"/>
  <c r="N18" i="14"/>
  <c r="M18" i="14"/>
  <c r="L18" i="14"/>
  <c r="K18" i="14"/>
  <c r="I18" i="14"/>
  <c r="R17" i="14"/>
  <c r="R18" i="14" s="1"/>
  <c r="J17" i="14"/>
  <c r="J18" i="14" s="1"/>
  <c r="V16" i="14"/>
  <c r="U16" i="14"/>
  <c r="T16" i="14"/>
  <c r="S16" i="14"/>
  <c r="Q16" i="14"/>
  <c r="N16" i="14"/>
  <c r="M16" i="14"/>
  <c r="L16" i="14"/>
  <c r="K16" i="14"/>
  <c r="J16" i="14"/>
  <c r="I16" i="14"/>
  <c r="R15" i="14"/>
  <c r="R16" i="14" s="1"/>
  <c r="J15" i="14"/>
  <c r="V14" i="14"/>
  <c r="U14" i="14"/>
  <c r="T14" i="14"/>
  <c r="S14" i="14"/>
  <c r="Q14" i="14"/>
  <c r="N14" i="14"/>
  <c r="M14" i="14"/>
  <c r="L14" i="14"/>
  <c r="K14" i="14"/>
  <c r="I14" i="14"/>
  <c r="R13" i="14"/>
  <c r="R14" i="14" s="1"/>
  <c r="J13" i="14"/>
  <c r="J14" i="14" s="1"/>
  <c r="V12" i="14"/>
  <c r="U12" i="14"/>
  <c r="T12" i="14"/>
  <c r="S12" i="14"/>
  <c r="Q12" i="14"/>
  <c r="N12" i="14"/>
  <c r="M12" i="14"/>
  <c r="L12" i="14"/>
  <c r="K12" i="14"/>
  <c r="I12" i="14"/>
  <c r="R11" i="14"/>
  <c r="R12" i="14" s="1"/>
  <c r="J11" i="14"/>
  <c r="J12" i="14" s="1"/>
  <c r="V10" i="14"/>
  <c r="U10" i="14"/>
  <c r="T10" i="14"/>
  <c r="S10" i="14"/>
  <c r="Q10" i="14"/>
  <c r="N10" i="14"/>
  <c r="M10" i="14"/>
  <c r="L10" i="14"/>
  <c r="K10" i="14"/>
  <c r="I10" i="14"/>
  <c r="R9" i="14"/>
  <c r="J9" i="14"/>
  <c r="J10" i="14" s="1"/>
  <c r="K28" i="14" l="1"/>
  <c r="M28" i="14"/>
  <c r="R27" i="14"/>
  <c r="R28" i="14" s="1"/>
  <c r="I28" i="14"/>
  <c r="L28" i="14"/>
  <c r="N28" i="14"/>
  <c r="S28" i="14"/>
  <c r="J27" i="14"/>
  <c r="J28" i="14" s="1"/>
  <c r="T28" i="14"/>
  <c r="U28" i="14"/>
  <c r="V28" i="14"/>
  <c r="R10" i="14"/>
  <c r="N74" i="13" l="1"/>
  <c r="M74" i="13"/>
  <c r="L74" i="13"/>
  <c r="K74" i="13"/>
  <c r="J74" i="13"/>
  <c r="I74" i="13"/>
  <c r="H74" i="13"/>
  <c r="G74" i="13"/>
  <c r="F74" i="13"/>
  <c r="E74" i="13"/>
  <c r="O73" i="13"/>
  <c r="P73" i="13" s="1"/>
  <c r="O72" i="13"/>
  <c r="P72" i="13" s="1"/>
  <c r="O71" i="13"/>
  <c r="P71" i="13" s="1"/>
  <c r="P70" i="13"/>
  <c r="O70" i="13"/>
  <c r="O69" i="13"/>
  <c r="P69" i="13" s="1"/>
  <c r="O68" i="13"/>
  <c r="P68" i="13" s="1"/>
  <c r="N64" i="13"/>
  <c r="O64" i="13" s="1"/>
  <c r="P64" i="13" s="1"/>
  <c r="M64" i="13"/>
  <c r="L64" i="13"/>
  <c r="K64" i="13"/>
  <c r="J64" i="13"/>
  <c r="I64" i="13"/>
  <c r="H64" i="13"/>
  <c r="G64" i="13"/>
  <c r="F64" i="13"/>
  <c r="E64" i="13"/>
  <c r="O63" i="13"/>
  <c r="P63" i="13" s="1"/>
  <c r="O62" i="13"/>
  <c r="P62" i="13" s="1"/>
  <c r="P61" i="13"/>
  <c r="O61" i="13"/>
  <c r="O60" i="13"/>
  <c r="P60" i="13" s="1"/>
  <c r="O59" i="13"/>
  <c r="P59" i="13" s="1"/>
  <c r="O58" i="13"/>
  <c r="P58" i="13" s="1"/>
  <c r="N54" i="13"/>
  <c r="M54" i="13"/>
  <c r="L54" i="13"/>
  <c r="K54" i="13"/>
  <c r="J54" i="13"/>
  <c r="I54" i="13"/>
  <c r="H54" i="13"/>
  <c r="G54" i="13"/>
  <c r="F54" i="13"/>
  <c r="E54" i="13"/>
  <c r="O53" i="13"/>
  <c r="P53" i="13" s="1"/>
  <c r="O52" i="13"/>
  <c r="P52" i="13" s="1"/>
  <c r="O51" i="13"/>
  <c r="P51" i="13" s="1"/>
  <c r="P50" i="13"/>
  <c r="O50" i="13"/>
  <c r="O49" i="13"/>
  <c r="P49" i="13" s="1"/>
  <c r="O48" i="13"/>
  <c r="P48" i="13" s="1"/>
  <c r="N44" i="13"/>
  <c r="O44" i="13" s="1"/>
  <c r="P44" i="13" s="1"/>
  <c r="M44" i="13"/>
  <c r="L44" i="13"/>
  <c r="K44" i="13"/>
  <c r="J44" i="13"/>
  <c r="I44" i="13"/>
  <c r="H44" i="13"/>
  <c r="G44" i="13"/>
  <c r="F44" i="13"/>
  <c r="E44" i="13"/>
  <c r="O43" i="13"/>
  <c r="P43" i="13" s="1"/>
  <c r="O42" i="13"/>
  <c r="P42" i="13" s="1"/>
  <c r="O41" i="13"/>
  <c r="P41" i="13" s="1"/>
  <c r="O40" i="13"/>
  <c r="P40" i="13" s="1"/>
  <c r="O39" i="13"/>
  <c r="P39" i="13" s="1"/>
  <c r="O38" i="13"/>
  <c r="P38" i="13" s="1"/>
  <c r="N34" i="13"/>
  <c r="M34" i="13"/>
  <c r="L34" i="13"/>
  <c r="K34" i="13"/>
  <c r="J34" i="13"/>
  <c r="I34" i="13"/>
  <c r="H34" i="13"/>
  <c r="G34" i="13"/>
  <c r="F34" i="13"/>
  <c r="E34" i="13"/>
  <c r="O33" i="13"/>
  <c r="P33" i="13" s="1"/>
  <c r="O32" i="13"/>
  <c r="P32" i="13" s="1"/>
  <c r="O31" i="13"/>
  <c r="P31" i="13" s="1"/>
  <c r="O30" i="13"/>
  <c r="P30" i="13" s="1"/>
  <c r="O29" i="13"/>
  <c r="P29" i="13" s="1"/>
  <c r="O28" i="13"/>
  <c r="P28" i="13" s="1"/>
  <c r="N24" i="13"/>
  <c r="M24" i="13"/>
  <c r="L24" i="13"/>
  <c r="K24" i="13"/>
  <c r="J24" i="13"/>
  <c r="I24" i="13"/>
  <c r="H24" i="13"/>
  <c r="G24" i="13"/>
  <c r="F24" i="13"/>
  <c r="E24" i="13"/>
  <c r="O23" i="13"/>
  <c r="P23" i="13" s="1"/>
  <c r="O22" i="13"/>
  <c r="P22" i="13" s="1"/>
  <c r="O21" i="13"/>
  <c r="P21" i="13" s="1"/>
  <c r="O20" i="13"/>
  <c r="P20" i="13" s="1"/>
  <c r="O19" i="13"/>
  <c r="P19" i="13" s="1"/>
  <c r="O18" i="13"/>
  <c r="P18" i="13" s="1"/>
  <c r="N14" i="13"/>
  <c r="M14" i="13"/>
  <c r="L14" i="13"/>
  <c r="K14" i="13"/>
  <c r="J14" i="13"/>
  <c r="I14" i="13"/>
  <c r="H14" i="13"/>
  <c r="G14" i="13"/>
  <c r="F14" i="13"/>
  <c r="O13" i="13"/>
  <c r="P13" i="13" s="1"/>
  <c r="O12" i="13"/>
  <c r="P12" i="13" s="1"/>
  <c r="O11" i="13"/>
  <c r="P11" i="13" s="1"/>
  <c r="O10" i="13"/>
  <c r="P10" i="13" s="1"/>
  <c r="O9" i="13"/>
  <c r="P9" i="13" s="1"/>
  <c r="O8" i="13"/>
  <c r="P8" i="13" s="1"/>
  <c r="G29" i="12"/>
  <c r="H29" i="12"/>
  <c r="I29" i="12"/>
  <c r="J29" i="12"/>
  <c r="K29" i="12"/>
  <c r="L29" i="12"/>
  <c r="M29" i="12"/>
  <c r="N29" i="12"/>
  <c r="O29" i="12"/>
  <c r="P29" i="12"/>
  <c r="Q29" i="12"/>
  <c r="R29" i="12"/>
  <c r="F29" i="12"/>
  <c r="H18" i="12"/>
  <c r="I18" i="12"/>
  <c r="J18" i="12"/>
  <c r="K18" i="12"/>
  <c r="L18" i="12"/>
  <c r="M18" i="12"/>
  <c r="N18" i="12"/>
  <c r="O18" i="12"/>
  <c r="P18" i="12"/>
  <c r="Q18" i="12"/>
  <c r="R18" i="12"/>
  <c r="G18" i="12"/>
  <c r="F18" i="12"/>
  <c r="P10" i="11"/>
  <c r="Q10" i="11" s="1"/>
  <c r="P8" i="11"/>
  <c r="Q8" i="11" s="1"/>
  <c r="P7" i="11"/>
  <c r="Q7" i="11" s="1"/>
  <c r="O11" i="11"/>
  <c r="N11" i="11"/>
  <c r="M11" i="11"/>
  <c r="O9" i="11"/>
  <c r="N9" i="11"/>
  <c r="M9" i="11"/>
  <c r="O14" i="13" l="1"/>
  <c r="P14" i="13" s="1"/>
  <c r="O24" i="13"/>
  <c r="P24" i="13" s="1"/>
  <c r="O34" i="13"/>
  <c r="P34" i="13" s="1"/>
  <c r="O54" i="13"/>
  <c r="P54" i="13" s="1"/>
  <c r="O74" i="13"/>
  <c r="P74" i="13" s="1"/>
  <c r="Y42" i="10"/>
  <c r="V42" i="10"/>
  <c r="S42" i="10"/>
  <c r="P42" i="10"/>
  <c r="M42" i="10"/>
  <c r="J42" i="10"/>
  <c r="Y41" i="10"/>
  <c r="V41" i="10"/>
  <c r="S41" i="10"/>
  <c r="P41" i="10"/>
  <c r="M41" i="10"/>
  <c r="J41" i="10"/>
  <c r="Y40" i="10"/>
  <c r="V40" i="10"/>
  <c r="S40" i="10"/>
  <c r="P40" i="10"/>
  <c r="M40" i="10"/>
  <c r="J40" i="10"/>
  <c r="Y39" i="10"/>
  <c r="V39" i="10"/>
  <c r="S39" i="10"/>
  <c r="P39" i="10"/>
  <c r="M39" i="10"/>
  <c r="J39" i="10"/>
  <c r="Y38" i="10"/>
  <c r="V38" i="10"/>
  <c r="S38" i="10"/>
  <c r="P38" i="10"/>
  <c r="M38" i="10"/>
  <c r="J38" i="10"/>
  <c r="Y37" i="10"/>
  <c r="V37" i="10"/>
  <c r="S37" i="10"/>
  <c r="P37" i="10"/>
  <c r="M37" i="10"/>
  <c r="J37" i="10"/>
  <c r="Y36" i="10"/>
  <c r="V36" i="10"/>
  <c r="S36" i="10"/>
  <c r="P36" i="10"/>
  <c r="M36" i="10"/>
  <c r="J36" i="10"/>
  <c r="Y35" i="10"/>
  <c r="V35" i="10"/>
  <c r="S35" i="10"/>
  <c r="P35" i="10"/>
  <c r="M35" i="10"/>
  <c r="J35" i="10"/>
  <c r="Y34" i="10"/>
  <c r="V34" i="10"/>
  <c r="S34" i="10"/>
  <c r="P34" i="10"/>
  <c r="M34" i="10"/>
  <c r="J34" i="10"/>
  <c r="Y33" i="10"/>
  <c r="V33" i="10"/>
  <c r="S33" i="10"/>
  <c r="P33" i="10"/>
  <c r="M33" i="10"/>
  <c r="J33" i="10"/>
  <c r="Y32" i="10"/>
  <c r="V32" i="10"/>
  <c r="S32" i="10"/>
  <c r="P32" i="10"/>
  <c r="M32" i="10"/>
  <c r="J32" i="10"/>
  <c r="Y31" i="10"/>
  <c r="V31" i="10"/>
  <c r="S31" i="10"/>
  <c r="P31" i="10"/>
  <c r="M31" i="10"/>
  <c r="J31" i="10"/>
  <c r="Y30" i="10"/>
  <c r="V30" i="10"/>
  <c r="S30" i="10"/>
  <c r="P30" i="10"/>
  <c r="M30" i="10"/>
  <c r="J30" i="10"/>
  <c r="Y29" i="10"/>
  <c r="V29" i="10"/>
  <c r="S29" i="10"/>
  <c r="P29" i="10"/>
  <c r="M29" i="10"/>
  <c r="J29" i="10"/>
  <c r="Y28" i="10"/>
  <c r="V28" i="10"/>
  <c r="S28" i="10"/>
  <c r="P28" i="10"/>
  <c r="M28" i="10"/>
  <c r="J28" i="10"/>
  <c r="Y27" i="10"/>
  <c r="V27" i="10"/>
  <c r="S27" i="10"/>
  <c r="P27" i="10"/>
  <c r="M27" i="10"/>
  <c r="J27" i="10"/>
  <c r="Y26" i="10"/>
  <c r="V26" i="10"/>
  <c r="S26" i="10"/>
  <c r="P26" i="10"/>
  <c r="M26" i="10"/>
  <c r="J26" i="10"/>
  <c r="Y25" i="10"/>
  <c r="V25" i="10"/>
  <c r="S25" i="10"/>
  <c r="P25" i="10"/>
  <c r="M25" i="10"/>
  <c r="J25" i="10"/>
  <c r="Y24" i="10"/>
  <c r="V24" i="10"/>
  <c r="S24" i="10"/>
  <c r="P24" i="10"/>
  <c r="M24" i="10"/>
  <c r="J24" i="10"/>
  <c r="Y23" i="10"/>
  <c r="V23" i="10"/>
  <c r="S23" i="10"/>
  <c r="P23" i="10"/>
  <c r="M23" i="10"/>
  <c r="J23" i="10"/>
  <c r="Y22" i="10"/>
  <c r="V22" i="10"/>
  <c r="S22" i="10"/>
  <c r="P22" i="10"/>
  <c r="M22" i="10"/>
  <c r="J22" i="10"/>
  <c r="Y21" i="10"/>
  <c r="V21" i="10"/>
  <c r="S21" i="10"/>
  <c r="P21" i="10"/>
  <c r="M21" i="10"/>
  <c r="J21" i="10"/>
  <c r="Y20" i="10"/>
  <c r="V20" i="10"/>
  <c r="S20" i="10"/>
  <c r="P20" i="10"/>
  <c r="M20" i="10"/>
  <c r="J20" i="10"/>
  <c r="Y19" i="10"/>
  <c r="V19" i="10"/>
  <c r="S19" i="10"/>
  <c r="P19" i="10"/>
  <c r="M19" i="10"/>
  <c r="J19" i="10"/>
  <c r="Y18" i="10"/>
  <c r="V18" i="10"/>
  <c r="S18" i="10"/>
  <c r="P18" i="10"/>
  <c r="M18" i="10"/>
  <c r="J18" i="10"/>
  <c r="Y17" i="10"/>
  <c r="V17" i="10"/>
  <c r="S17" i="10"/>
  <c r="P17" i="10"/>
  <c r="M17" i="10"/>
  <c r="J17" i="10"/>
  <c r="Y16" i="10"/>
  <c r="V16" i="10"/>
  <c r="S16" i="10"/>
  <c r="P16" i="10"/>
  <c r="M16" i="10"/>
  <c r="J16" i="10"/>
  <c r="Y15" i="10"/>
  <c r="V15" i="10"/>
  <c r="S15" i="10"/>
  <c r="P15" i="10"/>
  <c r="M15" i="10"/>
  <c r="J15" i="10"/>
  <c r="Y14" i="10"/>
  <c r="V14" i="10"/>
  <c r="S14" i="10"/>
  <c r="P14" i="10"/>
  <c r="M14" i="10"/>
  <c r="J14" i="10"/>
  <c r="Y13" i="10"/>
  <c r="V13" i="10"/>
  <c r="S13" i="10"/>
  <c r="P13" i="10"/>
  <c r="M13" i="10"/>
  <c r="J13" i="10"/>
  <c r="Y12" i="10"/>
  <c r="V12" i="10"/>
  <c r="S12" i="10"/>
  <c r="P12" i="10"/>
  <c r="M12" i="10"/>
  <c r="J12" i="10"/>
  <c r="Y11" i="10"/>
  <c r="V11" i="10"/>
  <c r="S11" i="10"/>
  <c r="P11" i="10"/>
  <c r="M11" i="10"/>
  <c r="J11" i="10"/>
  <c r="Y10" i="10"/>
  <c r="V10" i="10"/>
  <c r="S10" i="10"/>
  <c r="P10" i="10"/>
  <c r="M10" i="10"/>
  <c r="J10" i="10"/>
  <c r="Y9" i="10"/>
  <c r="V9" i="10"/>
  <c r="S9" i="10"/>
  <c r="P9" i="10"/>
  <c r="M9" i="10"/>
  <c r="J9" i="10"/>
  <c r="O29" i="9"/>
  <c r="P29" i="9" s="1"/>
  <c r="O28" i="9"/>
  <c r="P28" i="9" s="1"/>
  <c r="O27" i="9"/>
  <c r="P27" i="9" s="1"/>
  <c r="O26" i="9"/>
  <c r="P26" i="9" s="1"/>
  <c r="O25" i="9"/>
  <c r="P25" i="9" s="1"/>
  <c r="O24" i="9"/>
  <c r="P24" i="9" s="1"/>
  <c r="M23" i="9"/>
  <c r="O23" i="9" s="1"/>
  <c r="P23" i="9" s="1"/>
  <c r="L23" i="9"/>
  <c r="K23" i="9"/>
  <c r="I23" i="9"/>
  <c r="H23" i="9"/>
  <c r="G23" i="9"/>
  <c r="F23" i="9"/>
  <c r="E23" i="9"/>
  <c r="O14" i="9"/>
  <c r="P14" i="9" s="1"/>
  <c r="O13" i="9"/>
  <c r="P13" i="9" s="1"/>
  <c r="O12" i="9"/>
  <c r="P12" i="9" s="1"/>
  <c r="O11" i="9"/>
  <c r="P11" i="9" s="1"/>
  <c r="O10" i="9"/>
  <c r="P10" i="9" s="1"/>
  <c r="O9" i="9"/>
  <c r="P9" i="9" s="1"/>
  <c r="M8" i="9"/>
  <c r="O8" i="9" s="1"/>
  <c r="P8" i="9" s="1"/>
  <c r="L8" i="9"/>
  <c r="K8" i="9"/>
  <c r="I8" i="9"/>
  <c r="H8" i="9"/>
  <c r="G8" i="9"/>
  <c r="F8" i="9"/>
  <c r="E8" i="9"/>
  <c r="S69" i="8" l="1"/>
  <c r="U69" i="8" s="1"/>
  <c r="S68" i="8"/>
  <c r="U68" i="8" s="1"/>
  <c r="Q67" i="8"/>
  <c r="S67" i="8" s="1"/>
  <c r="U67" i="8" s="1"/>
  <c r="P67" i="8"/>
  <c r="O67" i="8"/>
  <c r="N67" i="8"/>
  <c r="M67" i="8"/>
  <c r="L67" i="8"/>
  <c r="K67" i="8"/>
  <c r="J67" i="8"/>
  <c r="I67" i="8"/>
  <c r="S65" i="8"/>
  <c r="U65" i="8" s="1"/>
  <c r="S64" i="8"/>
  <c r="U64" i="8" s="1"/>
  <c r="Q63" i="8"/>
  <c r="S63" i="8" s="1"/>
  <c r="U63" i="8" s="1"/>
  <c r="P63" i="8"/>
  <c r="O63" i="8"/>
  <c r="N63" i="8"/>
  <c r="M63" i="8"/>
  <c r="L63" i="8"/>
  <c r="K63" i="8"/>
  <c r="J63" i="8"/>
  <c r="I63" i="8"/>
  <c r="S61" i="8"/>
  <c r="U61" i="8" s="1"/>
  <c r="S60" i="8"/>
  <c r="U60" i="8" s="1"/>
  <c r="Q59" i="8"/>
  <c r="S59" i="8" s="1"/>
  <c r="U59" i="8" s="1"/>
  <c r="P59" i="8"/>
  <c r="O59" i="8"/>
  <c r="N59" i="8"/>
  <c r="M59" i="8"/>
  <c r="L59" i="8"/>
  <c r="K59" i="8"/>
  <c r="J59" i="8"/>
  <c r="I59" i="8"/>
  <c r="S57" i="8"/>
  <c r="U57" i="8" s="1"/>
  <c r="S56" i="8"/>
  <c r="U56" i="8" s="1"/>
  <c r="S55" i="8"/>
  <c r="U55" i="8" s="1"/>
  <c r="Q55" i="8"/>
  <c r="P55" i="8"/>
  <c r="O55" i="8"/>
  <c r="N55" i="8"/>
  <c r="M55" i="8"/>
  <c r="L55" i="8"/>
  <c r="K55" i="8"/>
  <c r="J55" i="8"/>
  <c r="I55" i="8"/>
  <c r="S53" i="8"/>
  <c r="U53" i="8" s="1"/>
  <c r="S52" i="8"/>
  <c r="U52" i="8" s="1"/>
  <c r="Q51" i="8"/>
  <c r="S51" i="8" s="1"/>
  <c r="U51" i="8" s="1"/>
  <c r="P51" i="8"/>
  <c r="O51" i="8"/>
  <c r="N51" i="8"/>
  <c r="M51" i="8"/>
  <c r="L51" i="8"/>
  <c r="K51" i="8"/>
  <c r="J51" i="8"/>
  <c r="I51" i="8"/>
  <c r="R49" i="8"/>
  <c r="Q49" i="8"/>
  <c r="P49" i="8"/>
  <c r="O49" i="8"/>
  <c r="N49" i="8"/>
  <c r="M49" i="8"/>
  <c r="L49" i="8"/>
  <c r="K49" i="8"/>
  <c r="J49" i="8"/>
  <c r="I49" i="8"/>
  <c r="R48" i="8"/>
  <c r="S48" i="8" s="1"/>
  <c r="U48" i="8" s="1"/>
  <c r="Q48" i="8"/>
  <c r="P48" i="8"/>
  <c r="O48" i="8"/>
  <c r="N48" i="8"/>
  <c r="M48" i="8"/>
  <c r="L48" i="8"/>
  <c r="K48" i="8"/>
  <c r="J48" i="8"/>
  <c r="I48" i="8"/>
  <c r="S47" i="8"/>
  <c r="U47" i="8" s="1"/>
  <c r="S46" i="8"/>
  <c r="U46" i="8" s="1"/>
  <c r="R45" i="8"/>
  <c r="S45" i="8" s="1"/>
  <c r="U45" i="8" s="1"/>
  <c r="Q45" i="8"/>
  <c r="P45" i="8"/>
  <c r="O45" i="8"/>
  <c r="N45" i="8"/>
  <c r="M45" i="8"/>
  <c r="L45" i="8"/>
  <c r="K45" i="8"/>
  <c r="J45" i="8"/>
  <c r="I45" i="8"/>
  <c r="S44" i="8"/>
  <c r="U44" i="8" s="1"/>
  <c r="S43" i="8"/>
  <c r="U43" i="8" s="1"/>
  <c r="R42" i="8"/>
  <c r="S42" i="8" s="1"/>
  <c r="U42" i="8" s="1"/>
  <c r="Q42" i="8"/>
  <c r="P42" i="8"/>
  <c r="O42" i="8"/>
  <c r="N42" i="8"/>
  <c r="M42" i="8"/>
  <c r="L42" i="8"/>
  <c r="K42" i="8"/>
  <c r="K41" i="8" s="1"/>
  <c r="J42" i="8"/>
  <c r="J41" i="8" s="1"/>
  <c r="I42" i="8"/>
  <c r="P41" i="8"/>
  <c r="O41" i="8"/>
  <c r="N41" i="8"/>
  <c r="M41" i="8"/>
  <c r="L41" i="8"/>
  <c r="R39" i="8"/>
  <c r="S39" i="8" s="1"/>
  <c r="U39" i="8" s="1"/>
  <c r="Q39" i="8"/>
  <c r="P39" i="8"/>
  <c r="O39" i="8"/>
  <c r="N39" i="8"/>
  <c r="M39" i="8"/>
  <c r="L39" i="8"/>
  <c r="K39" i="8"/>
  <c r="J39" i="8"/>
  <c r="I39" i="8"/>
  <c r="R38" i="8"/>
  <c r="S38" i="8" s="1"/>
  <c r="U38" i="8" s="1"/>
  <c r="Q38" i="8"/>
  <c r="P38" i="8"/>
  <c r="O38" i="8"/>
  <c r="N38" i="8"/>
  <c r="M38" i="8"/>
  <c r="L38" i="8"/>
  <c r="K38" i="8"/>
  <c r="J38" i="8"/>
  <c r="I38" i="8"/>
  <c r="S37" i="8"/>
  <c r="U37" i="8" s="1"/>
  <c r="S36" i="8"/>
  <c r="U36" i="8" s="1"/>
  <c r="R35" i="8"/>
  <c r="Q35" i="8"/>
  <c r="P35" i="8"/>
  <c r="O35" i="8"/>
  <c r="N35" i="8"/>
  <c r="M35" i="8"/>
  <c r="L35" i="8"/>
  <c r="K35" i="8"/>
  <c r="J35" i="8"/>
  <c r="I35" i="8"/>
  <c r="S34" i="8"/>
  <c r="U34" i="8" s="1"/>
  <c r="S33" i="8"/>
  <c r="U33" i="8" s="1"/>
  <c r="R32" i="8"/>
  <c r="Q32" i="8"/>
  <c r="Q31" i="8" s="1"/>
  <c r="S31" i="8" s="1"/>
  <c r="U31" i="8" s="1"/>
  <c r="P32" i="8"/>
  <c r="O32" i="8"/>
  <c r="O31" i="8" s="1"/>
  <c r="N32" i="8"/>
  <c r="M32" i="8"/>
  <c r="L32" i="8"/>
  <c r="K32" i="8"/>
  <c r="J32" i="8"/>
  <c r="I32" i="8"/>
  <c r="I31" i="8" s="1"/>
  <c r="P31" i="8"/>
  <c r="K31" i="8"/>
  <c r="R29" i="8"/>
  <c r="S29" i="8" s="1"/>
  <c r="U29" i="8" s="1"/>
  <c r="Q29" i="8"/>
  <c r="P29" i="8"/>
  <c r="O29" i="8"/>
  <c r="N29" i="8"/>
  <c r="M29" i="8"/>
  <c r="L29" i="8"/>
  <c r="K29" i="8"/>
  <c r="J29" i="8"/>
  <c r="R28" i="8"/>
  <c r="Q28" i="8"/>
  <c r="P28" i="8"/>
  <c r="O28" i="8"/>
  <c r="N28" i="8"/>
  <c r="M28" i="8"/>
  <c r="L28" i="8"/>
  <c r="K28" i="8"/>
  <c r="J28" i="8"/>
  <c r="S27" i="8"/>
  <c r="U27" i="8" s="1"/>
  <c r="S26" i="8"/>
  <c r="U26" i="8" s="1"/>
  <c r="R25" i="8"/>
  <c r="S25" i="8" s="1"/>
  <c r="U25" i="8" s="1"/>
  <c r="Q25" i="8"/>
  <c r="P25" i="8"/>
  <c r="P21" i="8" s="1"/>
  <c r="O25" i="8"/>
  <c r="N25" i="8"/>
  <c r="M25" i="8"/>
  <c r="L25" i="8"/>
  <c r="K25" i="8"/>
  <c r="J25" i="8"/>
  <c r="S24" i="8"/>
  <c r="U24" i="8" s="1"/>
  <c r="U23" i="8"/>
  <c r="S23" i="8"/>
  <c r="Q22" i="8"/>
  <c r="S22" i="8" s="1"/>
  <c r="U22" i="8" s="1"/>
  <c r="P22" i="8"/>
  <c r="O22" i="8"/>
  <c r="N22" i="8"/>
  <c r="M22" i="8"/>
  <c r="M21" i="8" s="1"/>
  <c r="L22" i="8"/>
  <c r="K22" i="8"/>
  <c r="K21" i="8" s="1"/>
  <c r="J22" i="8"/>
  <c r="Q21" i="8"/>
  <c r="S21" i="8" s="1"/>
  <c r="U21" i="8" s="1"/>
  <c r="R18" i="8"/>
  <c r="S18" i="8" s="1"/>
  <c r="U18" i="8" s="1"/>
  <c r="Q18" i="8"/>
  <c r="P18" i="8"/>
  <c r="P19" i="8" s="1"/>
  <c r="O18" i="8"/>
  <c r="N18" i="8"/>
  <c r="M18" i="8"/>
  <c r="L18" i="8"/>
  <c r="K18" i="8"/>
  <c r="J18" i="8"/>
  <c r="I18" i="8"/>
  <c r="R16" i="8"/>
  <c r="R17" i="8" s="1"/>
  <c r="Q16" i="8"/>
  <c r="P16" i="8"/>
  <c r="O16" i="8"/>
  <c r="N16" i="8"/>
  <c r="M16" i="8"/>
  <c r="L16" i="8"/>
  <c r="K16" i="8"/>
  <c r="J16" i="8"/>
  <c r="I16" i="8"/>
  <c r="R14" i="8"/>
  <c r="S14" i="8" s="1"/>
  <c r="U14" i="8" s="1"/>
  <c r="Q14" i="8"/>
  <c r="P14" i="8"/>
  <c r="O14" i="8"/>
  <c r="N14" i="8"/>
  <c r="M14" i="8"/>
  <c r="L14" i="8"/>
  <c r="L15" i="8" s="1"/>
  <c r="K14" i="8"/>
  <c r="J14" i="8"/>
  <c r="I14" i="8"/>
  <c r="U13" i="8"/>
  <c r="S13" i="8"/>
  <c r="U12" i="8"/>
  <c r="S12" i="8"/>
  <c r="U11" i="8"/>
  <c r="S11" i="8"/>
  <c r="Q10" i="8"/>
  <c r="S10" i="8" s="1"/>
  <c r="U10" i="8" s="1"/>
  <c r="P10" i="8"/>
  <c r="O10" i="8"/>
  <c r="N10" i="8"/>
  <c r="M10" i="8"/>
  <c r="L10" i="8"/>
  <c r="K10" i="8"/>
  <c r="J10" i="8"/>
  <c r="I10" i="8"/>
  <c r="S9" i="8"/>
  <c r="U9" i="8" s="1"/>
  <c r="S8" i="8"/>
  <c r="U8" i="8" s="1"/>
  <c r="S7" i="8"/>
  <c r="U7" i="8" s="1"/>
  <c r="R6" i="8"/>
  <c r="Q6" i="8"/>
  <c r="Q5" i="8" s="1"/>
  <c r="P6" i="8"/>
  <c r="O6" i="8"/>
  <c r="N6" i="8"/>
  <c r="M6" i="8"/>
  <c r="L6" i="8"/>
  <c r="K6" i="8"/>
  <c r="K5" i="8" s="1"/>
  <c r="J6" i="8"/>
  <c r="I6" i="8"/>
  <c r="I5" i="8" s="1"/>
  <c r="I19" i="8" s="1"/>
  <c r="P5" i="8"/>
  <c r="N5" i="8"/>
  <c r="N19" i="8" s="1"/>
  <c r="L5" i="8"/>
  <c r="K31" i="7"/>
  <c r="J31" i="7"/>
  <c r="J29" i="7"/>
  <c r="K29" i="7" s="1"/>
  <c r="J27" i="7"/>
  <c r="K27" i="7" s="1"/>
  <c r="J25" i="7"/>
  <c r="K25" i="7" s="1"/>
  <c r="J23" i="7"/>
  <c r="K23" i="7" s="1"/>
  <c r="J21" i="7"/>
  <c r="K21" i="7" s="1"/>
  <c r="J19" i="7"/>
  <c r="K19" i="7" s="1"/>
  <c r="J17" i="7"/>
  <c r="K17" i="7" s="1"/>
  <c r="K15" i="7"/>
  <c r="J15" i="7"/>
  <c r="J13" i="7"/>
  <c r="K13" i="7" s="1"/>
  <c r="J11" i="7"/>
  <c r="K11" i="7" s="1"/>
  <c r="J9" i="7"/>
  <c r="K9" i="7" s="1"/>
  <c r="J8" i="7"/>
  <c r="K8" i="7" s="1"/>
  <c r="J7" i="7"/>
  <c r="K7" i="7" s="1"/>
  <c r="I32" i="7"/>
  <c r="G32" i="7"/>
  <c r="I30" i="7"/>
  <c r="G30" i="7"/>
  <c r="I28" i="7"/>
  <c r="G28" i="7"/>
  <c r="I26" i="7"/>
  <c r="G26" i="7"/>
  <c r="I24" i="7"/>
  <c r="G24" i="7"/>
  <c r="I22" i="7"/>
  <c r="G22" i="7"/>
  <c r="I20" i="7"/>
  <c r="G20" i="7"/>
  <c r="I18" i="7"/>
  <c r="G18" i="7"/>
  <c r="I16" i="7"/>
  <c r="G16" i="7"/>
  <c r="I14" i="7"/>
  <c r="G14" i="7"/>
  <c r="I12" i="7"/>
  <c r="G12" i="7"/>
  <c r="I10" i="7"/>
  <c r="G10" i="7"/>
  <c r="G10" i="6"/>
  <c r="I10" i="6"/>
  <c r="G12" i="6"/>
  <c r="I12" i="6"/>
  <c r="G14" i="6"/>
  <c r="I14" i="6"/>
  <c r="G16" i="6"/>
  <c r="I16" i="6"/>
  <c r="G18" i="6"/>
  <c r="I18" i="6"/>
  <c r="G20" i="6"/>
  <c r="I20" i="6"/>
  <c r="G22" i="6"/>
  <c r="I22" i="6"/>
  <c r="G24" i="6"/>
  <c r="I24" i="6"/>
  <c r="G26" i="6"/>
  <c r="I26" i="6"/>
  <c r="G28" i="6"/>
  <c r="I28" i="6"/>
  <c r="I30" i="6"/>
  <c r="G30" i="6"/>
  <c r="I32" i="6"/>
  <c r="G32" i="6"/>
  <c r="J29" i="6"/>
  <c r="K29" i="6" s="1"/>
  <c r="J19" i="6"/>
  <c r="K19" i="6" s="1"/>
  <c r="J17" i="6"/>
  <c r="K17" i="6" s="1"/>
  <c r="J8" i="6"/>
  <c r="K8" i="6" s="1"/>
  <c r="J31" i="6"/>
  <c r="K31" i="6" s="1"/>
  <c r="J27" i="6"/>
  <c r="K27" i="6" s="1"/>
  <c r="J25" i="6"/>
  <c r="K25" i="6" s="1"/>
  <c r="J23" i="6"/>
  <c r="K23" i="6" s="1"/>
  <c r="J21" i="6"/>
  <c r="K21" i="6" s="1"/>
  <c r="J15" i="6"/>
  <c r="K15" i="6" s="1"/>
  <c r="J13" i="6"/>
  <c r="K13" i="6" s="1"/>
  <c r="J11" i="6"/>
  <c r="K11" i="6" s="1"/>
  <c r="J9" i="6"/>
  <c r="K9" i="6" s="1"/>
  <c r="S6" i="8" l="1"/>
  <c r="U6" i="8" s="1"/>
  <c r="L17" i="8"/>
  <c r="J21" i="8"/>
  <c r="L21" i="8"/>
  <c r="N21" i="8"/>
  <c r="S28" i="8"/>
  <c r="U28" i="8" s="1"/>
  <c r="J31" i="8"/>
  <c r="L31" i="8"/>
  <c r="N31" i="8"/>
  <c r="S32" i="8"/>
  <c r="U32" i="8" s="1"/>
  <c r="M31" i="8"/>
  <c r="M5" i="8"/>
  <c r="M15" i="8" s="1"/>
  <c r="N15" i="8"/>
  <c r="S49" i="8"/>
  <c r="U49" i="8" s="1"/>
  <c r="O5" i="8"/>
  <c r="O17" i="8" s="1"/>
  <c r="P15" i="8"/>
  <c r="I15" i="8"/>
  <c r="Q15" i="8"/>
  <c r="I41" i="8"/>
  <c r="Q41" i="8"/>
  <c r="S41" i="8" s="1"/>
  <c r="U41" i="8" s="1"/>
  <c r="L19" i="8"/>
  <c r="J5" i="8"/>
  <c r="J15" i="8" s="1"/>
  <c r="S35" i="8"/>
  <c r="U35" i="8" s="1"/>
  <c r="R15" i="8"/>
  <c r="P17" i="8"/>
  <c r="O21" i="8"/>
  <c r="K17" i="8"/>
  <c r="K19" i="8"/>
  <c r="K15" i="8"/>
  <c r="S5" i="8"/>
  <c r="U5" i="8" s="1"/>
  <c r="Q19" i="8"/>
  <c r="I17" i="8"/>
  <c r="Q17" i="8"/>
  <c r="O19" i="8"/>
  <c r="N17" i="8"/>
  <c r="R19" i="8"/>
  <c r="S16" i="8"/>
  <c r="U16" i="8" s="1"/>
  <c r="J7" i="6"/>
  <c r="K7" i="6" s="1"/>
  <c r="J19" i="8" l="1"/>
  <c r="J17" i="8"/>
  <c r="M19" i="8"/>
  <c r="O15" i="8"/>
  <c r="M17" i="8"/>
  <c r="N34" i="5" l="1"/>
  <c r="O34" i="5" s="1"/>
  <c r="N32" i="5"/>
  <c r="O32" i="5" s="1"/>
  <c r="N30" i="5"/>
  <c r="O30" i="5" s="1"/>
  <c r="N28" i="5"/>
  <c r="O28" i="5" s="1"/>
  <c r="N26" i="5"/>
  <c r="O26" i="5" s="1"/>
  <c r="N25" i="5"/>
  <c r="O25" i="5" s="1"/>
  <c r="M35" i="5"/>
  <c r="L35" i="5"/>
  <c r="K35" i="5"/>
  <c r="J35" i="5"/>
  <c r="I35" i="5"/>
  <c r="H35" i="5"/>
  <c r="G35" i="5"/>
  <c r="F35" i="5"/>
  <c r="E35" i="5"/>
  <c r="D35" i="5"/>
  <c r="M33" i="5"/>
  <c r="L33" i="5"/>
  <c r="K33" i="5"/>
  <c r="J33" i="5"/>
  <c r="I33" i="5"/>
  <c r="H33" i="5"/>
  <c r="G33" i="5"/>
  <c r="F33" i="5"/>
  <c r="E33" i="5"/>
  <c r="D33" i="5"/>
  <c r="M31" i="5"/>
  <c r="L31" i="5"/>
  <c r="K31" i="5"/>
  <c r="J31" i="5"/>
  <c r="I31" i="5"/>
  <c r="H31" i="5"/>
  <c r="G31" i="5"/>
  <c r="F31" i="5"/>
  <c r="E31" i="5"/>
  <c r="D31" i="5"/>
  <c r="M29" i="5"/>
  <c r="L29" i="5"/>
  <c r="K29" i="5"/>
  <c r="J29" i="5"/>
  <c r="I29" i="5"/>
  <c r="H29" i="5"/>
  <c r="G29" i="5"/>
  <c r="F29" i="5"/>
  <c r="E29" i="5"/>
  <c r="D29" i="5"/>
  <c r="M27" i="5"/>
  <c r="L27" i="5"/>
  <c r="K27" i="5"/>
  <c r="J27" i="5"/>
  <c r="I27" i="5"/>
  <c r="H27" i="5"/>
  <c r="G27" i="5"/>
  <c r="F27" i="5"/>
  <c r="E27" i="5"/>
  <c r="D27" i="5"/>
  <c r="N16" i="5"/>
  <c r="O16" i="5" s="1"/>
  <c r="N14" i="5"/>
  <c r="O14" i="5" s="1"/>
  <c r="N12" i="5"/>
  <c r="O12" i="5" s="1"/>
  <c r="N10" i="5"/>
  <c r="O10" i="5" s="1"/>
  <c r="N8" i="5"/>
  <c r="O8" i="5" s="1"/>
  <c r="N7" i="5"/>
  <c r="O7" i="5" s="1"/>
  <c r="M17" i="5"/>
  <c r="L17" i="5"/>
  <c r="K17" i="5"/>
  <c r="J17" i="5"/>
  <c r="I17" i="5"/>
  <c r="H17" i="5"/>
  <c r="G17" i="5"/>
  <c r="F17" i="5"/>
  <c r="E17" i="5"/>
  <c r="D17" i="5"/>
  <c r="M15" i="5"/>
  <c r="L15" i="5"/>
  <c r="K15" i="5"/>
  <c r="J15" i="5"/>
  <c r="I15" i="5"/>
  <c r="H15" i="5"/>
  <c r="G15" i="5"/>
  <c r="F15" i="5"/>
  <c r="E15" i="5"/>
  <c r="D15" i="5"/>
  <c r="M13" i="5"/>
  <c r="L13" i="5"/>
  <c r="K13" i="5"/>
  <c r="J13" i="5"/>
  <c r="I13" i="5"/>
  <c r="H13" i="5"/>
  <c r="G13" i="5"/>
  <c r="F13" i="5"/>
  <c r="E13" i="5"/>
  <c r="D13" i="5"/>
  <c r="M11" i="5"/>
  <c r="L11" i="5"/>
  <c r="K11" i="5"/>
  <c r="J11" i="5"/>
  <c r="I11" i="5"/>
  <c r="H11" i="5"/>
  <c r="G11" i="5"/>
  <c r="F11" i="5"/>
  <c r="E11" i="5"/>
  <c r="D11" i="5"/>
  <c r="M9" i="5"/>
  <c r="L9" i="5"/>
  <c r="K9" i="5"/>
  <c r="J9" i="5"/>
  <c r="I9" i="5"/>
  <c r="H9" i="5"/>
  <c r="G9" i="5"/>
  <c r="F9" i="5"/>
  <c r="E9" i="5"/>
  <c r="D9" i="5"/>
  <c r="M32" i="4" l="1"/>
  <c r="N31" i="4"/>
  <c r="O31" i="4" s="1"/>
  <c r="M30" i="4"/>
  <c r="N29" i="4"/>
  <c r="O29" i="4" s="1"/>
  <c r="M28" i="4"/>
  <c r="N27" i="4"/>
  <c r="O27" i="4" s="1"/>
  <c r="M26" i="4"/>
  <c r="N25" i="4"/>
  <c r="O25" i="4" s="1"/>
  <c r="M24" i="4"/>
  <c r="N23" i="4"/>
  <c r="O23" i="4" s="1"/>
  <c r="N22" i="4"/>
  <c r="O22" i="4" s="1"/>
  <c r="M17" i="4"/>
  <c r="N16" i="4"/>
  <c r="O16" i="4" s="1"/>
  <c r="M15" i="4"/>
  <c r="N14" i="4"/>
  <c r="O14" i="4" s="1"/>
  <c r="M13" i="4"/>
  <c r="N12" i="4"/>
  <c r="O12" i="4" s="1"/>
  <c r="M11" i="4"/>
  <c r="N10" i="4"/>
  <c r="O10" i="4" s="1"/>
  <c r="M9" i="4"/>
  <c r="N8" i="4"/>
  <c r="O8" i="4" s="1"/>
  <c r="N7" i="4"/>
  <c r="O7" i="4" s="1"/>
  <c r="G36" i="1" l="1"/>
  <c r="F35" i="1"/>
  <c r="G35" i="1" s="1"/>
  <c r="F36" i="1"/>
  <c r="F34" i="1"/>
  <c r="G34" i="1" s="1"/>
  <c r="G19" i="1"/>
  <c r="F18" i="1"/>
  <c r="G18" i="1" s="1"/>
  <c r="F19" i="1"/>
  <c r="F17" i="1"/>
  <c r="G17" i="1" s="1"/>
  <c r="N19" i="3" l="1"/>
  <c r="M19" i="3"/>
  <c r="F19" i="3"/>
  <c r="E19" i="3"/>
  <c r="O18" i="3"/>
  <c r="G18" i="3"/>
  <c r="O17" i="3"/>
  <c r="G17" i="3"/>
  <c r="O16" i="3"/>
  <c r="G16" i="3"/>
  <c r="O15" i="3"/>
  <c r="G15" i="3"/>
  <c r="O14" i="3"/>
  <c r="G14" i="3"/>
  <c r="O13" i="3"/>
  <c r="G13" i="3"/>
  <c r="O12" i="3"/>
  <c r="G12" i="3"/>
  <c r="O11" i="3"/>
  <c r="G11" i="3"/>
  <c r="O10" i="3"/>
  <c r="G10" i="3"/>
  <c r="O9" i="3"/>
  <c r="G9" i="3"/>
  <c r="O8" i="3"/>
  <c r="O19" i="3" s="1"/>
  <c r="P19" i="3" s="1"/>
  <c r="G8" i="3"/>
  <c r="H9" i="3" l="1"/>
  <c r="H10" i="3"/>
  <c r="H13" i="3"/>
  <c r="H14" i="3"/>
  <c r="H17" i="3"/>
  <c r="H18" i="3"/>
  <c r="P12" i="3"/>
  <c r="P16" i="3"/>
  <c r="P9" i="3"/>
  <c r="P14" i="3"/>
  <c r="H11" i="3"/>
  <c r="H15" i="3"/>
  <c r="P17" i="3"/>
  <c r="P10" i="3"/>
  <c r="P18" i="3"/>
  <c r="P11" i="3"/>
  <c r="P15" i="3"/>
  <c r="P13" i="3"/>
  <c r="G19" i="3"/>
  <c r="H19" i="3" s="1"/>
  <c r="H12" i="3"/>
  <c r="H16" i="3"/>
</calcChain>
</file>

<file path=xl/sharedStrings.xml><?xml version="1.0" encoding="utf-8"?>
<sst xmlns="http://schemas.openxmlformats.org/spreadsheetml/2006/main" count="1361" uniqueCount="350">
  <si>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</si>
  <si>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</si>
  <si>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</si>
  <si>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</si>
  <si>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</si>
  <si>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</si>
  <si>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</si>
  <si>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</si>
  <si>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</si>
  <si>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</si>
  <si>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</si>
  <si>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</si>
  <si>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</si>
  <si>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</si>
  <si>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</si>
  <si>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</si>
  <si>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</si>
  <si>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</si>
  <si>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</si>
  <si>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</si>
  <si>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</si>
  <si>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</si>
  <si>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</si>
  <si>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</si>
  <si>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</si>
  <si>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</si>
  <si>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</si>
  <si>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</si>
  <si>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</si>
  <si>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総検挙件数</t>
    <rPh sb="0" eb="1">
      <t>ソウ</t>
    </rPh>
    <rPh sb="1" eb="3">
      <t>ケンキョ</t>
    </rPh>
    <rPh sb="3" eb="5">
      <t>ケンスウ</t>
    </rPh>
    <phoneticPr fontId="2"/>
  </si>
  <si>
    <t>刑法犯検挙件数</t>
    <rPh sb="0" eb="3">
      <t>ケイホウハン</t>
    </rPh>
    <rPh sb="3" eb="5">
      <t>ケンキョ</t>
    </rPh>
    <rPh sb="5" eb="7">
      <t>ケンスウ</t>
    </rPh>
    <phoneticPr fontId="2"/>
  </si>
  <si>
    <t>特別法犯検挙件数</t>
    <rPh sb="0" eb="3">
      <t>トクベツホウ</t>
    </rPh>
    <rPh sb="3" eb="4">
      <t>ハン</t>
    </rPh>
    <rPh sb="4" eb="6">
      <t>ケンキョ</t>
    </rPh>
    <rPh sb="6" eb="8">
      <t>ケンスウ</t>
    </rPh>
    <phoneticPr fontId="2"/>
  </si>
  <si>
    <t>総検挙人員</t>
    <rPh sb="0" eb="1">
      <t>ソウ</t>
    </rPh>
    <rPh sb="1" eb="3">
      <t>ケンキョ</t>
    </rPh>
    <rPh sb="3" eb="5">
      <t>ジンイン</t>
    </rPh>
    <phoneticPr fontId="2"/>
  </si>
  <si>
    <t>刑法犯検挙人員</t>
    <rPh sb="0" eb="3">
      <t>ケイホウハン</t>
    </rPh>
    <rPh sb="3" eb="5">
      <t>ケンキョ</t>
    </rPh>
    <rPh sb="5" eb="7">
      <t>ジンイン</t>
    </rPh>
    <phoneticPr fontId="2"/>
  </si>
  <si>
    <t>特別法犯検挙人員</t>
    <rPh sb="0" eb="3">
      <t>トクベツホウ</t>
    </rPh>
    <rPh sb="3" eb="4">
      <t>ハン</t>
    </rPh>
    <rPh sb="4" eb="6">
      <t>ケンキョ</t>
    </rPh>
    <rPh sb="6" eb="8">
      <t>ジンイン</t>
    </rPh>
    <phoneticPr fontId="2"/>
  </si>
  <si>
    <t>【検挙件数】</t>
    <rPh sb="1" eb="3">
      <t>ケンキョ</t>
    </rPh>
    <rPh sb="3" eb="5">
      <t>ケンスウ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</si>
  <si>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</si>
  <si>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</si>
  <si>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【検挙人員】</t>
    <rPh sb="1" eb="3">
      <t>ケンキョ</t>
    </rPh>
    <rPh sb="3" eb="5">
      <t>ジンイン</t>
    </rPh>
    <phoneticPr fontId="2"/>
  </si>
  <si>
    <t>H元</t>
  </si>
  <si>
    <t>図表３－１　来日外国人犯罪の検挙状況の推移</t>
    <rPh sb="0" eb="1">
      <t>ズ</t>
    </rPh>
    <rPh sb="1" eb="2">
      <t>ヒョウ</t>
    </rPh>
    <rPh sb="6" eb="8">
      <t>ライニチ</t>
    </rPh>
    <rPh sb="8" eb="11">
      <t>ガイコクジン</t>
    </rPh>
    <rPh sb="11" eb="13">
      <t>ハンザイ</t>
    </rPh>
    <rPh sb="14" eb="16">
      <t>ケンキョ</t>
    </rPh>
    <rPh sb="16" eb="18">
      <t>ジョウキョウ</t>
    </rPh>
    <rPh sb="19" eb="21">
      <t>スイイ</t>
    </rPh>
    <phoneticPr fontId="2"/>
  </si>
  <si>
    <t>【検挙件数】</t>
    <rPh sb="1" eb="3">
      <t>ケンキョ</t>
    </rPh>
    <rPh sb="3" eb="5">
      <t>ケンスウ</t>
    </rPh>
    <phoneticPr fontId="2"/>
  </si>
  <si>
    <t>【検挙人員】</t>
    <rPh sb="1" eb="3">
      <t>ケンキョ</t>
    </rPh>
    <rPh sb="3" eb="5">
      <t>ジンイン</t>
    </rPh>
    <phoneticPr fontId="2"/>
  </si>
  <si>
    <t>刑法犯検挙件数に占める来日外国人犯罪の割合</t>
    <rPh sb="0" eb="2">
      <t>ケイホウ</t>
    </rPh>
    <rPh sb="2" eb="3">
      <t>ハン</t>
    </rPh>
    <rPh sb="3" eb="5">
      <t>ケンキョ</t>
    </rPh>
    <rPh sb="5" eb="7">
      <t>ケンスウ</t>
    </rPh>
    <rPh sb="8" eb="9">
      <t>シ</t>
    </rPh>
    <rPh sb="11" eb="13">
      <t>ライニチ</t>
    </rPh>
    <rPh sb="13" eb="15">
      <t>ガイコク</t>
    </rPh>
    <rPh sb="15" eb="16">
      <t>ジン</t>
    </rPh>
    <rPh sb="16" eb="18">
      <t>ハンザイ</t>
    </rPh>
    <rPh sb="19" eb="21">
      <t>ワリアイ</t>
    </rPh>
    <phoneticPr fontId="2"/>
  </si>
  <si>
    <t>刑法犯検挙人員に占める来日外国人の割合</t>
    <rPh sb="0" eb="2">
      <t>ケイホウ</t>
    </rPh>
    <rPh sb="2" eb="3">
      <t>ハン</t>
    </rPh>
    <rPh sb="3" eb="5">
      <t>ケンキョ</t>
    </rPh>
    <rPh sb="5" eb="7">
      <t>ジンイン</t>
    </rPh>
    <rPh sb="8" eb="9">
      <t>シ</t>
    </rPh>
    <rPh sb="11" eb="13">
      <t>ライニチ</t>
    </rPh>
    <rPh sb="13" eb="15">
      <t>ガイコク</t>
    </rPh>
    <rPh sb="15" eb="16">
      <t>ジン</t>
    </rPh>
    <rPh sb="17" eb="19">
      <t>ワリアイ</t>
    </rPh>
    <phoneticPr fontId="2"/>
  </si>
  <si>
    <t>図表３－２　刑法犯検挙（日本人等の検挙を含む。）に占める来日外国人犯罪の割合の推移</t>
    <rPh sb="0" eb="2">
      <t>ズヒョウ</t>
    </rPh>
    <rPh sb="6" eb="9">
      <t>ケイホウハン</t>
    </rPh>
    <rPh sb="9" eb="11">
      <t>ケンキョ</t>
    </rPh>
    <rPh sb="12" eb="15">
      <t>ニホンジン</t>
    </rPh>
    <rPh sb="15" eb="16">
      <t>トウ</t>
    </rPh>
    <rPh sb="17" eb="19">
      <t>ケンキョ</t>
    </rPh>
    <rPh sb="20" eb="21">
      <t>フク</t>
    </rPh>
    <rPh sb="25" eb="26">
      <t>シ</t>
    </rPh>
    <rPh sb="28" eb="30">
      <t>ライニチ</t>
    </rPh>
    <rPh sb="30" eb="33">
      <t>ガイコクジン</t>
    </rPh>
    <rPh sb="33" eb="35">
      <t>ハンザイ</t>
    </rPh>
    <rPh sb="36" eb="38">
      <t>ワリアイ</t>
    </rPh>
    <rPh sb="39" eb="41">
      <t>スイイ</t>
    </rPh>
    <phoneticPr fontId="2"/>
  </si>
  <si>
    <t>総検挙件数</t>
    <rPh sb="0" eb="1">
      <t>ソウ</t>
    </rPh>
    <rPh sb="1" eb="3">
      <t>ケンキョ</t>
    </rPh>
    <rPh sb="3" eb="5">
      <t>ケンスウ</t>
    </rPh>
    <phoneticPr fontId="12"/>
  </si>
  <si>
    <t>総検挙人員</t>
    <rPh sb="0" eb="1">
      <t>ソウ</t>
    </rPh>
    <rPh sb="1" eb="3">
      <t>ケンキョ</t>
    </rPh>
    <rPh sb="3" eb="5">
      <t>ジンイン</t>
    </rPh>
    <phoneticPr fontId="12"/>
  </si>
  <si>
    <t>刑法犯</t>
    <rPh sb="0" eb="3">
      <t>ケイホウハン</t>
    </rPh>
    <phoneticPr fontId="12"/>
  </si>
  <si>
    <t>特別法犯</t>
    <rPh sb="0" eb="4">
      <t>トクベツホウハン</t>
    </rPh>
    <phoneticPr fontId="12"/>
  </si>
  <si>
    <t>構成比率</t>
    <phoneticPr fontId="12"/>
  </si>
  <si>
    <t>総数</t>
  </si>
  <si>
    <t>ベトナム</t>
  </si>
  <si>
    <t>中国</t>
  </si>
  <si>
    <t>ブラジル</t>
  </si>
  <si>
    <t>韓国</t>
  </si>
  <si>
    <t>タイ</t>
  </si>
  <si>
    <t>インドネシア</t>
  </si>
  <si>
    <t>その他</t>
    <rPh sb="2" eb="3">
      <t>タ</t>
    </rPh>
    <phoneticPr fontId="15"/>
  </si>
  <si>
    <t>図表３－３　国籍等別　検挙状況</t>
    <rPh sb="0" eb="2">
      <t>ズヒョウ</t>
    </rPh>
    <rPh sb="6" eb="8">
      <t>コクセキ</t>
    </rPh>
    <rPh sb="8" eb="9">
      <t>トウ</t>
    </rPh>
    <rPh sb="9" eb="10">
      <t>ベツ</t>
    </rPh>
    <rPh sb="11" eb="13">
      <t>ケンキョ</t>
    </rPh>
    <rPh sb="13" eb="15">
      <t>ジョウキョウ</t>
    </rPh>
    <phoneticPr fontId="2"/>
  </si>
  <si>
    <t>ポイント</t>
  </si>
  <si>
    <t>刑法犯検挙件数</t>
  </si>
  <si>
    <t>フィリピン</t>
  </si>
  <si>
    <t>刑法犯検挙人員</t>
  </si>
  <si>
    <t>ベトナム</t>
    <phoneticPr fontId="2"/>
  </si>
  <si>
    <t>中国</t>
    <rPh sb="0" eb="2">
      <t>チュウゴク</t>
    </rPh>
    <phoneticPr fontId="2"/>
  </si>
  <si>
    <t>フィリピン</t>
    <phoneticPr fontId="2"/>
  </si>
  <si>
    <t>韓国</t>
    <rPh sb="0" eb="2">
      <t>カンコク</t>
    </rPh>
    <phoneticPr fontId="2"/>
  </si>
  <si>
    <t>凶悪犯</t>
    <rPh sb="0" eb="3">
      <t>キョウアクハン</t>
    </rPh>
    <phoneticPr fontId="17"/>
  </si>
  <si>
    <t>粗暴犯</t>
    <rPh sb="0" eb="2">
      <t>ソボウ</t>
    </rPh>
    <rPh sb="2" eb="3">
      <t>ハン</t>
    </rPh>
    <phoneticPr fontId="17"/>
  </si>
  <si>
    <t>窃盗犯</t>
    <rPh sb="0" eb="3">
      <t>セットウハン</t>
    </rPh>
    <phoneticPr fontId="17"/>
  </si>
  <si>
    <t>知能犯</t>
    <rPh sb="0" eb="3">
      <t>チノウハン</t>
    </rPh>
    <phoneticPr fontId="17"/>
  </si>
  <si>
    <t>風俗犯</t>
    <rPh sb="0" eb="2">
      <t>フウゾク</t>
    </rPh>
    <rPh sb="2" eb="3">
      <t>ハン</t>
    </rPh>
    <phoneticPr fontId="17"/>
  </si>
  <si>
    <t>増減数</t>
  </si>
  <si>
    <t>増減率</t>
  </si>
  <si>
    <t>図表３－７　包括罪種別　刑法犯　検挙状況</t>
    <rPh sb="0" eb="2">
      <t>ズヒョウ</t>
    </rPh>
    <rPh sb="6" eb="8">
      <t>ホウカツ</t>
    </rPh>
    <rPh sb="8" eb="11">
      <t>ザイシュベツ</t>
    </rPh>
    <rPh sb="12" eb="15">
      <t>ケイホウハン</t>
    </rPh>
    <rPh sb="16" eb="18">
      <t>ケンキョ</t>
    </rPh>
    <rPh sb="18" eb="20">
      <t>ジョウキョウ</t>
    </rPh>
    <phoneticPr fontId="2"/>
  </si>
  <si>
    <t>―</t>
  </si>
  <si>
    <t>図表３－９　在留資格別検挙人員の推移</t>
    <rPh sb="0" eb="2">
      <t>ズヒョウ</t>
    </rPh>
    <rPh sb="6" eb="8">
      <t>ザイリュウ</t>
    </rPh>
    <rPh sb="8" eb="11">
      <t>シカクベツ</t>
    </rPh>
    <rPh sb="11" eb="13">
      <t>ケンキョ</t>
    </rPh>
    <rPh sb="13" eb="15">
      <t>ジンイン</t>
    </rPh>
    <rPh sb="16" eb="18">
      <t>スイイ</t>
    </rPh>
    <phoneticPr fontId="2"/>
  </si>
  <si>
    <t>図表３－10　包括罪種別　刑法犯検挙状況の推移</t>
    <rPh sb="0" eb="2">
      <t>ズヒョウ</t>
    </rPh>
    <rPh sb="7" eb="9">
      <t>ホウカツ</t>
    </rPh>
    <rPh sb="9" eb="12">
      <t>ザイシュベツ</t>
    </rPh>
    <rPh sb="13" eb="16">
      <t>ケイホウハン</t>
    </rPh>
    <rPh sb="16" eb="18">
      <t>ケンキョ</t>
    </rPh>
    <rPh sb="18" eb="20">
      <t>ジョウキョウ</t>
    </rPh>
    <rPh sb="21" eb="23">
      <t>スイイ</t>
    </rPh>
    <phoneticPr fontId="2"/>
  </si>
  <si>
    <t>殺人</t>
    <rPh sb="0" eb="2">
      <t>サツジン</t>
    </rPh>
    <phoneticPr fontId="17"/>
  </si>
  <si>
    <t>強盗</t>
    <rPh sb="0" eb="2">
      <t>ゴウトウ</t>
    </rPh>
    <phoneticPr fontId="17"/>
  </si>
  <si>
    <t>その他の
刑法犯</t>
    <rPh sb="2" eb="3">
      <t>タ</t>
    </rPh>
    <rPh sb="5" eb="8">
      <t>ケイホウハン</t>
    </rPh>
    <phoneticPr fontId="17"/>
  </si>
  <si>
    <t>図表３－11　国籍等別・包括罪種等別　刑法犯検挙状況</t>
    <rPh sb="0" eb="2">
      <t>ズヒョウ</t>
    </rPh>
    <rPh sb="7" eb="9">
      <t>コクセキ</t>
    </rPh>
    <rPh sb="9" eb="11">
      <t>トウベツ</t>
    </rPh>
    <rPh sb="12" eb="14">
      <t>ホウカツ</t>
    </rPh>
    <rPh sb="14" eb="16">
      <t>ザイシュ</t>
    </rPh>
    <rPh sb="16" eb="17">
      <t>トウ</t>
    </rPh>
    <rPh sb="17" eb="18">
      <t>ベツ</t>
    </rPh>
    <rPh sb="19" eb="22">
      <t>ケイホウハン</t>
    </rPh>
    <rPh sb="22" eb="24">
      <t>ケンキョ</t>
    </rPh>
    <rPh sb="24" eb="26">
      <t>ジョウキョウ</t>
    </rPh>
    <phoneticPr fontId="2"/>
  </si>
  <si>
    <t>図表３-13　正規滞在・不法滞在別　刑法犯検挙人員の推移</t>
    <rPh sb="0" eb="2">
      <t>ズヒョウ</t>
    </rPh>
    <rPh sb="7" eb="9">
      <t>セイキ</t>
    </rPh>
    <rPh sb="9" eb="11">
      <t>タイザイ</t>
    </rPh>
    <rPh sb="12" eb="14">
      <t>フホウ</t>
    </rPh>
    <rPh sb="14" eb="16">
      <t>タイザイ</t>
    </rPh>
    <rPh sb="16" eb="17">
      <t>ベツ</t>
    </rPh>
    <rPh sb="18" eb="21">
      <t>ケイホウハン</t>
    </rPh>
    <rPh sb="21" eb="23">
      <t>ケンキョ</t>
    </rPh>
    <rPh sb="23" eb="25">
      <t>ジンイン</t>
    </rPh>
    <rPh sb="26" eb="28">
      <t>スイイ</t>
    </rPh>
    <phoneticPr fontId="2"/>
  </si>
  <si>
    <t>総数</t>
    <rPh sb="0" eb="2">
      <t>ソウスウ</t>
    </rPh>
    <phoneticPr fontId="17"/>
  </si>
  <si>
    <t>凶悪犯</t>
  </si>
  <si>
    <t/>
  </si>
  <si>
    <t>窃盗犯</t>
  </si>
  <si>
    <t>知能犯</t>
    <phoneticPr fontId="17"/>
  </si>
  <si>
    <t>風俗犯</t>
    <phoneticPr fontId="17"/>
  </si>
  <si>
    <t>殺人</t>
  </si>
  <si>
    <t>強盗</t>
  </si>
  <si>
    <t>放火</t>
  </si>
  <si>
    <t>強制性交等</t>
    <rPh sb="0" eb="2">
      <t>キョウセイ</t>
    </rPh>
    <rPh sb="2" eb="4">
      <t>セイコウ</t>
    </rPh>
    <rPh sb="4" eb="5">
      <t>ナド</t>
    </rPh>
    <phoneticPr fontId="2"/>
  </si>
  <si>
    <r>
      <t xml:space="preserve">うち
</t>
    </r>
    <r>
      <rPr>
        <sz val="9"/>
        <color indexed="8"/>
        <rFont val="ＭＳ Ｐゴシック"/>
        <family val="3"/>
        <charset val="128"/>
        <scheme val="major"/>
      </rPr>
      <t>侵入窃盗</t>
    </r>
    <rPh sb="3" eb="5">
      <t>シンニュウ</t>
    </rPh>
    <rPh sb="5" eb="6">
      <t>セツ</t>
    </rPh>
    <rPh sb="6" eb="7">
      <t>トウ</t>
    </rPh>
    <phoneticPr fontId="17"/>
  </si>
  <si>
    <t>うち</t>
    <phoneticPr fontId="17"/>
  </si>
  <si>
    <t>侵入強盗</t>
    <rPh sb="0" eb="2">
      <t>シンニュウ</t>
    </rPh>
    <rPh sb="2" eb="4">
      <t>ゴウトウ</t>
    </rPh>
    <phoneticPr fontId="17"/>
  </si>
  <si>
    <t>研修</t>
  </si>
  <si>
    <t>図表３－14　包括罪種等別・在留資格別　刑法犯検挙人員</t>
    <rPh sb="0" eb="2">
      <t>ズヒョウ</t>
    </rPh>
    <rPh sb="7" eb="9">
      <t>ホウカツ</t>
    </rPh>
    <rPh sb="9" eb="11">
      <t>ザイシュ</t>
    </rPh>
    <rPh sb="11" eb="13">
      <t>トウベツ</t>
    </rPh>
    <rPh sb="14" eb="16">
      <t>ザイリュウ</t>
    </rPh>
    <rPh sb="16" eb="19">
      <t>シカクベツ</t>
    </rPh>
    <rPh sb="20" eb="23">
      <t>ケイホウハン</t>
    </rPh>
    <rPh sb="23" eb="25">
      <t>ケンキョ</t>
    </rPh>
    <rPh sb="25" eb="27">
      <t>ジンイン</t>
    </rPh>
    <phoneticPr fontId="2"/>
  </si>
  <si>
    <t>－</t>
  </si>
  <si>
    <t>インドネシア</t>
    <phoneticPr fontId="2"/>
  </si>
  <si>
    <t>【留学】</t>
    <rPh sb="1" eb="3">
      <t>リュウガク</t>
    </rPh>
    <phoneticPr fontId="2"/>
  </si>
  <si>
    <t>【定住者】</t>
    <rPh sb="1" eb="4">
      <t>テイジュウシャ</t>
    </rPh>
    <phoneticPr fontId="2"/>
  </si>
  <si>
    <t>図表３－１８　違反法令別　特別法犯検挙状況の推移</t>
    <rPh sb="0" eb="2">
      <t>ズヒョウ</t>
    </rPh>
    <rPh sb="7" eb="9">
      <t>イハン</t>
    </rPh>
    <rPh sb="9" eb="11">
      <t>ホウレイ</t>
    </rPh>
    <rPh sb="11" eb="12">
      <t>ベツ</t>
    </rPh>
    <rPh sb="13" eb="16">
      <t>トクベツホウ</t>
    </rPh>
    <rPh sb="16" eb="17">
      <t>ハン</t>
    </rPh>
    <rPh sb="17" eb="19">
      <t>ケンキョ</t>
    </rPh>
    <rPh sb="19" eb="21">
      <t>ジョウキョウ</t>
    </rPh>
    <rPh sb="22" eb="24">
      <t>スイイ</t>
    </rPh>
    <phoneticPr fontId="2"/>
  </si>
  <si>
    <t>図表３－19　国籍等別・違反法令別　特別法犯検挙状況</t>
    <rPh sb="0" eb="2">
      <t>ズヒョウ</t>
    </rPh>
    <rPh sb="7" eb="9">
      <t>コクセキ</t>
    </rPh>
    <rPh sb="9" eb="10">
      <t>トウ</t>
    </rPh>
    <rPh sb="10" eb="11">
      <t>ベツ</t>
    </rPh>
    <rPh sb="12" eb="14">
      <t>イハン</t>
    </rPh>
    <rPh sb="14" eb="16">
      <t>ホウレイ</t>
    </rPh>
    <rPh sb="16" eb="17">
      <t>ベツ</t>
    </rPh>
    <rPh sb="18" eb="21">
      <t>トクベツホウ</t>
    </rPh>
    <rPh sb="21" eb="22">
      <t>ハン</t>
    </rPh>
    <rPh sb="22" eb="24">
      <t>ケンキョ</t>
    </rPh>
    <rPh sb="24" eb="26">
      <t>ジョウキョウ</t>
    </rPh>
    <phoneticPr fontId="2"/>
  </si>
  <si>
    <t>図表３－20　正規滞在・不法滞在別　特別法犯検挙人員の推移</t>
    <rPh sb="0" eb="2">
      <t>ズヒョウ</t>
    </rPh>
    <rPh sb="7" eb="9">
      <t>セイキ</t>
    </rPh>
    <rPh sb="9" eb="11">
      <t>タイザイ</t>
    </rPh>
    <rPh sb="12" eb="14">
      <t>フホウ</t>
    </rPh>
    <rPh sb="14" eb="16">
      <t>タイザイ</t>
    </rPh>
    <rPh sb="16" eb="17">
      <t>ベツ</t>
    </rPh>
    <rPh sb="18" eb="21">
      <t>トクベツホウ</t>
    </rPh>
    <rPh sb="21" eb="22">
      <t>ハン</t>
    </rPh>
    <rPh sb="22" eb="24">
      <t>ケンキョ</t>
    </rPh>
    <rPh sb="24" eb="26">
      <t>ジンイン</t>
    </rPh>
    <rPh sb="27" eb="29">
      <t>スイイ</t>
    </rPh>
    <phoneticPr fontId="2"/>
  </si>
  <si>
    <t>興行</t>
  </si>
  <si>
    <t>短期滞在</t>
  </si>
  <si>
    <t>留学</t>
  </si>
  <si>
    <t>定住者</t>
  </si>
  <si>
    <t>図表３－21　違反法令別・在留資格別　特別法犯検挙人員</t>
    <rPh sb="0" eb="2">
      <t>ズヒョウ</t>
    </rPh>
    <rPh sb="7" eb="9">
      <t>イハン</t>
    </rPh>
    <rPh sb="9" eb="11">
      <t>ホウレイ</t>
    </rPh>
    <rPh sb="11" eb="12">
      <t>ベツ</t>
    </rPh>
    <rPh sb="13" eb="15">
      <t>ザイリュウ</t>
    </rPh>
    <rPh sb="15" eb="18">
      <t>シカクベツ</t>
    </rPh>
    <rPh sb="19" eb="22">
      <t>トクベツホウ</t>
    </rPh>
    <rPh sb="22" eb="23">
      <t>ハン</t>
    </rPh>
    <rPh sb="23" eb="25">
      <t>ケンキョ</t>
    </rPh>
    <rPh sb="25" eb="27">
      <t>ジンイン</t>
    </rPh>
    <phoneticPr fontId="2"/>
  </si>
  <si>
    <t>図表３－22　在留資格別・国籍等別　特別法犯検挙人員の推移（検挙上位５か国の推移）</t>
    <rPh sb="0" eb="2">
      <t>ズヒョウ</t>
    </rPh>
    <rPh sb="7" eb="9">
      <t>ザイリュウ</t>
    </rPh>
    <rPh sb="9" eb="12">
      <t>シカクベツ</t>
    </rPh>
    <rPh sb="13" eb="15">
      <t>コクセキ</t>
    </rPh>
    <rPh sb="15" eb="16">
      <t>トウ</t>
    </rPh>
    <rPh sb="16" eb="17">
      <t>ベツ</t>
    </rPh>
    <rPh sb="18" eb="21">
      <t>トクベツホウ</t>
    </rPh>
    <rPh sb="21" eb="22">
      <t>ハン</t>
    </rPh>
    <rPh sb="22" eb="24">
      <t>ケンキョ</t>
    </rPh>
    <rPh sb="24" eb="26">
      <t>ジンイン</t>
    </rPh>
    <rPh sb="27" eb="29">
      <t>スイイ</t>
    </rPh>
    <rPh sb="30" eb="32">
      <t>ケンキョ</t>
    </rPh>
    <rPh sb="32" eb="34">
      <t>ジョウイ</t>
    </rPh>
    <rPh sb="36" eb="37">
      <t>コク</t>
    </rPh>
    <rPh sb="38" eb="40">
      <t>スイイ</t>
    </rPh>
    <phoneticPr fontId="2"/>
  </si>
  <si>
    <t>図表３－15　在留資格別・国籍等別　刑法犯検挙人員の推移（検挙上位５か国の推移）</t>
    <rPh sb="0" eb="2">
      <t>ズヒョウ</t>
    </rPh>
    <rPh sb="7" eb="9">
      <t>ザイリュウ</t>
    </rPh>
    <rPh sb="9" eb="12">
      <t>シカクベツ</t>
    </rPh>
    <rPh sb="13" eb="15">
      <t>コクセキ</t>
    </rPh>
    <rPh sb="15" eb="16">
      <t>トウ</t>
    </rPh>
    <rPh sb="16" eb="17">
      <t>ベツ</t>
    </rPh>
    <rPh sb="18" eb="21">
      <t>ケイホウハン</t>
    </rPh>
    <rPh sb="21" eb="23">
      <t>ケンキョ</t>
    </rPh>
    <rPh sb="23" eb="25">
      <t>ジンイン</t>
    </rPh>
    <rPh sb="26" eb="28">
      <t>スイイ</t>
    </rPh>
    <rPh sb="29" eb="31">
      <t>ケンキョ</t>
    </rPh>
    <rPh sb="31" eb="33">
      <t>ジョウイ</t>
    </rPh>
    <rPh sb="35" eb="36">
      <t>コク</t>
    </rPh>
    <rPh sb="37" eb="39">
      <t>スイイ</t>
    </rPh>
    <phoneticPr fontId="2"/>
  </si>
  <si>
    <t>図表３-23　入管法違反の検挙状況の推移</t>
    <rPh sb="0" eb="2">
      <t>ズヒョウ</t>
    </rPh>
    <rPh sb="7" eb="10">
      <t>ニュウカンホウ</t>
    </rPh>
    <rPh sb="10" eb="12">
      <t>イハン</t>
    </rPh>
    <rPh sb="13" eb="15">
      <t>ケンキョ</t>
    </rPh>
    <rPh sb="15" eb="17">
      <t>ジョウキョウ</t>
    </rPh>
    <rPh sb="18" eb="20">
      <t>スイイ</t>
    </rPh>
    <phoneticPr fontId="2"/>
  </si>
  <si>
    <t>侵入
窃盗</t>
    <rPh sb="0" eb="2">
      <t>シンニュウ</t>
    </rPh>
    <rPh sb="3" eb="4">
      <t>セツ</t>
    </rPh>
    <rPh sb="4" eb="5">
      <t>トウ</t>
    </rPh>
    <phoneticPr fontId="17"/>
  </si>
  <si>
    <t>非侵入
窃盗</t>
    <rPh sb="0" eb="1">
      <t>ヒ</t>
    </rPh>
    <rPh sb="1" eb="3">
      <t>シンニュウ</t>
    </rPh>
    <rPh sb="4" eb="5">
      <t>セツ</t>
    </rPh>
    <rPh sb="5" eb="6">
      <t>トウ</t>
    </rPh>
    <phoneticPr fontId="17"/>
  </si>
  <si>
    <t>詐欺</t>
    <rPh sb="0" eb="2">
      <t>サギ</t>
    </rPh>
    <phoneticPr fontId="17"/>
  </si>
  <si>
    <t>万引き</t>
    <rPh sb="0" eb="2">
      <t>マンビ</t>
    </rPh>
    <phoneticPr fontId="17"/>
  </si>
  <si>
    <t>乗り物盗</t>
    <rPh sb="0" eb="1">
      <t>ノ</t>
    </rPh>
    <rPh sb="2" eb="3">
      <t>モノ</t>
    </rPh>
    <rPh sb="3" eb="4">
      <t>ヌス</t>
    </rPh>
    <phoneticPr fontId="2"/>
  </si>
  <si>
    <t>自動車盗</t>
    <rPh sb="0" eb="3">
      <t>ジドウシャ</t>
    </rPh>
    <rPh sb="3" eb="4">
      <t>ヌス</t>
    </rPh>
    <phoneticPr fontId="2"/>
  </si>
  <si>
    <t>図表３－８　違反法令別　特別法犯　検挙状況</t>
    <rPh sb="0" eb="2">
      <t>ズヒョウ</t>
    </rPh>
    <rPh sb="6" eb="8">
      <t>イハン</t>
    </rPh>
    <rPh sb="8" eb="10">
      <t>ホウレイ</t>
    </rPh>
    <rPh sb="10" eb="11">
      <t>ベツ</t>
    </rPh>
    <rPh sb="12" eb="15">
      <t>トクベツホウ</t>
    </rPh>
    <rPh sb="15" eb="16">
      <t>ハン</t>
    </rPh>
    <rPh sb="17" eb="19">
      <t>ケンキョ</t>
    </rPh>
    <rPh sb="19" eb="21">
      <t>ジョウキョウ</t>
    </rPh>
    <phoneticPr fontId="2"/>
  </si>
  <si>
    <t>R元</t>
  </si>
  <si>
    <t>ブラジル</t>
    <phoneticPr fontId="2"/>
  </si>
  <si>
    <t>タイ</t>
    <phoneticPr fontId="2"/>
  </si>
  <si>
    <t>ネパール</t>
    <phoneticPr fontId="2"/>
  </si>
  <si>
    <t>スリランカ</t>
    <phoneticPr fontId="2"/>
  </si>
  <si>
    <t>アメリカ</t>
    <phoneticPr fontId="2"/>
  </si>
  <si>
    <t>その他</t>
    <phoneticPr fontId="12"/>
  </si>
  <si>
    <t>±0</t>
  </si>
  <si>
    <t>特別法犯検挙件数</t>
  </si>
  <si>
    <t>特別法犯検挙人員</t>
  </si>
  <si>
    <t>刑法犯</t>
  </si>
  <si>
    <t>件　数</t>
  </si>
  <si>
    <t>人　員</t>
  </si>
  <si>
    <t>構成比率</t>
  </si>
  <si>
    <t>粗暴犯</t>
  </si>
  <si>
    <t>知能犯</t>
  </si>
  <si>
    <t>風俗犯</t>
  </si>
  <si>
    <t xml:space="preserve">その他の刑 法 犯
</t>
  </si>
  <si>
    <t>刑法犯</t>
    <phoneticPr fontId="2"/>
  </si>
  <si>
    <t>特別法犯</t>
  </si>
  <si>
    <t>入管法</t>
  </si>
  <si>
    <t>風営適
正化法</t>
  </si>
  <si>
    <t>売春防止法</t>
  </si>
  <si>
    <t>銃刀法</t>
  </si>
  <si>
    <t>薬物事犯</t>
  </si>
  <si>
    <t>その他</t>
  </si>
  <si>
    <t>合計</t>
  </si>
  <si>
    <t>技能実習</t>
  </si>
  <si>
    <t>正規滞在</t>
  </si>
  <si>
    <t>日本人の配偶者等</t>
  </si>
  <si>
    <t>刑法犯件数</t>
  </si>
  <si>
    <t>その他の
刑法犯</t>
    <phoneticPr fontId="2"/>
  </si>
  <si>
    <t>刑法犯人員</t>
  </si>
  <si>
    <t>その他の
刑法犯</t>
    <phoneticPr fontId="2"/>
  </si>
  <si>
    <t>件数</t>
  </si>
  <si>
    <t>人員</t>
  </si>
  <si>
    <t>不法滞在</t>
  </si>
  <si>
    <t>不法入国・上陸</t>
  </si>
  <si>
    <t>不法在留</t>
  </si>
  <si>
    <t>不法残留</t>
  </si>
  <si>
    <t>風営適正化法</t>
  </si>
  <si>
    <t>風適法</t>
  </si>
  <si>
    <t>売防法</t>
  </si>
  <si>
    <t>商標法</t>
  </si>
  <si>
    <t>軽犯罪法</t>
  </si>
  <si>
    <t>特殊開錠
用具所持</t>
  </si>
  <si>
    <t>迷惑防止
条　　　例</t>
  </si>
  <si>
    <t>特別法犯人員</t>
  </si>
  <si>
    <t>【技術・人文知識・国際業務】</t>
    <phoneticPr fontId="2"/>
  </si>
  <si>
    <t>入管法違反件数</t>
  </si>
  <si>
    <t>旅券等不携帯
・提示拒否</t>
  </si>
  <si>
    <t>資格外活動</t>
  </si>
  <si>
    <t>偽造在留カード
所持等</t>
  </si>
  <si>
    <t>入管法違反人員</t>
  </si>
  <si>
    <t>合　　　計</t>
  </si>
  <si>
    <t>全体に占める構成比率</t>
  </si>
  <si>
    <t>総人員</t>
  </si>
  <si>
    <t>※　「偽造在留カード所持等」は、平成25年から計上が開始され、平成24年は「その他」に計上されている。</t>
    <rPh sb="16" eb="18">
      <t>ヘイセイ</t>
    </rPh>
    <rPh sb="31" eb="33">
      <t>ヘイセイ</t>
    </rPh>
    <phoneticPr fontId="2"/>
  </si>
  <si>
    <t>提示拒否を含む。</t>
    <phoneticPr fontId="2"/>
  </si>
  <si>
    <t>※　「旅券等不携帯・提示拒否」は、平成25年から在留カード不携帯・提示拒否を、平成29年から特定登録者カード不携帯・</t>
    <rPh sb="17" eb="19">
      <t>ヘイセイ</t>
    </rPh>
    <rPh sb="39" eb="41">
      <t>ヘイセイ</t>
    </rPh>
    <phoneticPr fontId="2"/>
  </si>
  <si>
    <t>※　警察庁（国際捜査管理官）における５つの類型に関する集計（日本人を含む）。</t>
    <rPh sb="2" eb="5">
      <t>ケイサツチョウ</t>
    </rPh>
    <rPh sb="6" eb="10">
      <t>コクサイソウサ</t>
    </rPh>
    <rPh sb="10" eb="13">
      <t>カンリカン</t>
    </rPh>
    <rPh sb="21" eb="23">
      <t>ルイケイ</t>
    </rPh>
    <rPh sb="24" eb="25">
      <t>カン</t>
    </rPh>
    <rPh sb="27" eb="29">
      <t>シュウケイ</t>
    </rPh>
    <rPh sb="30" eb="33">
      <t>ニホンジン</t>
    </rPh>
    <rPh sb="34" eb="35">
      <t>フク</t>
    </rPh>
    <phoneticPr fontId="2"/>
  </si>
  <si>
    <t>ポイント</t>
    <phoneticPr fontId="2"/>
  </si>
  <si>
    <t>R2</t>
  </si>
  <si>
    <t>R２</t>
    <phoneticPr fontId="2"/>
  </si>
  <si>
    <t>コロンビア</t>
    <phoneticPr fontId="2"/>
  </si>
  <si>
    <t>トルコ</t>
    <phoneticPr fontId="2"/>
  </si>
  <si>
    <r>
      <t>R</t>
    </r>
    <r>
      <rPr>
        <sz val="11"/>
        <rFont val="ＭＳ ゴシック"/>
        <family val="2"/>
        <charset val="128"/>
      </rPr>
      <t>２</t>
    </r>
    <phoneticPr fontId="2"/>
  </si>
  <si>
    <r>
      <t>R</t>
    </r>
    <r>
      <rPr>
        <sz val="10"/>
        <rFont val="ＭＳ ゴシック"/>
        <family val="2"/>
        <charset val="128"/>
      </rPr>
      <t>２</t>
    </r>
    <phoneticPr fontId="2"/>
  </si>
  <si>
    <t>構成比率</t>
    <rPh sb="0" eb="3">
      <t>コウセイヒ</t>
    </rPh>
    <rPh sb="3" eb="4">
      <t>リツ</t>
    </rPh>
    <phoneticPr fontId="17"/>
  </si>
  <si>
    <r>
      <t>R</t>
    </r>
    <r>
      <rPr>
        <sz val="11"/>
        <rFont val="ＭＳ ゴシック"/>
        <family val="2"/>
        <charset val="128"/>
      </rPr>
      <t>元</t>
    </r>
    <rPh sb="1" eb="2">
      <t>モト</t>
    </rPh>
    <phoneticPr fontId="2"/>
  </si>
  <si>
    <r>
      <t>R</t>
    </r>
    <r>
      <rPr>
        <sz val="11"/>
        <color rgb="FF000000"/>
        <rFont val="ＭＳ ゴシック"/>
        <family val="2"/>
        <charset val="128"/>
      </rPr>
      <t>元</t>
    </r>
    <rPh sb="1" eb="2">
      <t>モト</t>
    </rPh>
    <phoneticPr fontId="2"/>
  </si>
  <si>
    <r>
      <t>R</t>
    </r>
    <r>
      <rPr>
        <sz val="11"/>
        <color rgb="FF000000"/>
        <rFont val="ＭＳ ゴシック"/>
        <family val="2"/>
        <charset val="128"/>
      </rPr>
      <t>２</t>
    </r>
    <phoneticPr fontId="2"/>
  </si>
  <si>
    <r>
      <t>R</t>
    </r>
    <r>
      <rPr>
        <sz val="11"/>
        <color theme="1"/>
        <rFont val="ＭＳ Ｐゴシック"/>
        <family val="3"/>
        <charset val="128"/>
      </rPr>
      <t>元</t>
    </r>
    <rPh sb="1" eb="2">
      <t>ガン</t>
    </rPh>
    <phoneticPr fontId="2"/>
  </si>
  <si>
    <t>R2</t>
    <phoneticPr fontId="2"/>
  </si>
  <si>
    <t>増減率</t>
    <rPh sb="0" eb="3">
      <t>ゾウゲンリツ</t>
    </rPh>
    <phoneticPr fontId="2"/>
  </si>
  <si>
    <t>合計(A)</t>
    <rPh sb="0" eb="2">
      <t>ゴウケイ</t>
    </rPh>
    <phoneticPr fontId="2"/>
  </si>
  <si>
    <t>刑法犯検挙人員</t>
    <rPh sb="0" eb="2">
      <t>ケイホウ</t>
    </rPh>
    <rPh sb="2" eb="3">
      <t>ハン</t>
    </rPh>
    <rPh sb="3" eb="5">
      <t>ケンキョ</t>
    </rPh>
    <rPh sb="5" eb="7">
      <t>ジンイン</t>
    </rPh>
    <phoneticPr fontId="2"/>
  </si>
  <si>
    <t>小計</t>
    <rPh sb="0" eb="1">
      <t>ショウ</t>
    </rPh>
    <rPh sb="1" eb="2">
      <t>ケイ</t>
    </rPh>
    <phoneticPr fontId="2"/>
  </si>
  <si>
    <t>正規滞在（B)</t>
    <rPh sb="0" eb="2">
      <t>セイキ</t>
    </rPh>
    <rPh sb="2" eb="4">
      <t>タイザイ</t>
    </rPh>
    <phoneticPr fontId="2"/>
  </si>
  <si>
    <t>不法滞在（C)</t>
    <rPh sb="0" eb="2">
      <t>フホウ</t>
    </rPh>
    <rPh sb="2" eb="4">
      <t>タイザイ</t>
    </rPh>
    <phoneticPr fontId="2"/>
  </si>
  <si>
    <t>うち不法残留(D)</t>
    <rPh sb="2" eb="4">
      <t>フホウ</t>
    </rPh>
    <rPh sb="4" eb="6">
      <t>ザンリュウ</t>
    </rPh>
    <phoneticPr fontId="2"/>
  </si>
  <si>
    <t>正規滞在（E)</t>
    <rPh sb="0" eb="2">
      <t>セイキ</t>
    </rPh>
    <rPh sb="2" eb="4">
      <t>タイザイ</t>
    </rPh>
    <phoneticPr fontId="2"/>
  </si>
  <si>
    <t>不法滞在（F)</t>
    <rPh sb="0" eb="2">
      <t>フホウ</t>
    </rPh>
    <rPh sb="2" eb="4">
      <t>タイザイ</t>
    </rPh>
    <phoneticPr fontId="2"/>
  </si>
  <si>
    <t>うち不法残留(G)</t>
    <rPh sb="2" eb="4">
      <t>フホウ</t>
    </rPh>
    <rPh sb="4" eb="6">
      <t>ザンリュウ</t>
    </rPh>
    <phoneticPr fontId="2"/>
  </si>
  <si>
    <t>正規滞在の総検挙人員（B)＋（E)</t>
    <rPh sb="0" eb="2">
      <t>セイキ</t>
    </rPh>
    <rPh sb="2" eb="4">
      <t>タイザイ</t>
    </rPh>
    <rPh sb="5" eb="6">
      <t>ソウ</t>
    </rPh>
    <rPh sb="6" eb="8">
      <t>ケンキョ</t>
    </rPh>
    <rPh sb="8" eb="10">
      <t>ジンイン</t>
    </rPh>
    <phoneticPr fontId="2"/>
  </si>
  <si>
    <t>構成比率（B)+(E)/(A)</t>
    <rPh sb="0" eb="3">
      <t>コウセイヒ</t>
    </rPh>
    <rPh sb="3" eb="4">
      <t>リツ</t>
    </rPh>
    <phoneticPr fontId="2"/>
  </si>
  <si>
    <t>不法滞在の総検挙人員（C)＋（F)</t>
    <rPh sb="0" eb="2">
      <t>フホウ</t>
    </rPh>
    <rPh sb="2" eb="4">
      <t>タイザイ</t>
    </rPh>
    <rPh sb="5" eb="6">
      <t>ソウ</t>
    </rPh>
    <rPh sb="6" eb="8">
      <t>ケンキョ</t>
    </rPh>
    <rPh sb="8" eb="10">
      <t>ジンイン</t>
    </rPh>
    <phoneticPr fontId="2"/>
  </si>
  <si>
    <t>構成比率（C)+(F)/(A)</t>
    <rPh sb="0" eb="3">
      <t>コウセイヒ</t>
    </rPh>
    <rPh sb="3" eb="4">
      <t>リツ</t>
    </rPh>
    <phoneticPr fontId="2"/>
  </si>
  <si>
    <t>うち不法残留の総検挙人員(D)+(G)</t>
    <rPh sb="2" eb="4">
      <t>フホウ</t>
    </rPh>
    <rPh sb="4" eb="6">
      <t>ザンリュウ</t>
    </rPh>
    <rPh sb="7" eb="8">
      <t>ソウ</t>
    </rPh>
    <rPh sb="8" eb="10">
      <t>ケンキョ</t>
    </rPh>
    <rPh sb="10" eb="12">
      <t>ジンイン</t>
    </rPh>
    <phoneticPr fontId="2"/>
  </si>
  <si>
    <t>構成比率（D)+(G)/(A)</t>
    <rPh sb="0" eb="3">
      <t>コウセイヒ</t>
    </rPh>
    <rPh sb="3" eb="4">
      <t>リツ</t>
    </rPh>
    <phoneticPr fontId="2"/>
  </si>
  <si>
    <t>技能実習</t>
    <rPh sb="0" eb="2">
      <t>ギノウ</t>
    </rPh>
    <rPh sb="2" eb="4">
      <t>ジッシュウ</t>
    </rPh>
    <phoneticPr fontId="2"/>
  </si>
  <si>
    <t>合計</t>
    <rPh sb="0" eb="2">
      <t>ゴウケイ</t>
    </rPh>
    <phoneticPr fontId="2"/>
  </si>
  <si>
    <t>正規滞在（A)</t>
    <rPh sb="0" eb="2">
      <t>セイキ</t>
    </rPh>
    <rPh sb="2" eb="4">
      <t>タイザイ</t>
    </rPh>
    <phoneticPr fontId="2"/>
  </si>
  <si>
    <t>不法残留（B)</t>
    <rPh sb="0" eb="2">
      <t>フホウ</t>
    </rPh>
    <rPh sb="2" eb="4">
      <t>ザンリュウ</t>
    </rPh>
    <phoneticPr fontId="2"/>
  </si>
  <si>
    <t>正規滞在（C)</t>
    <rPh sb="0" eb="2">
      <t>セイキ</t>
    </rPh>
    <rPh sb="2" eb="4">
      <t>タイザイ</t>
    </rPh>
    <phoneticPr fontId="2"/>
  </si>
  <si>
    <t>不法残留（D)</t>
    <rPh sb="0" eb="2">
      <t>フホウ</t>
    </rPh>
    <rPh sb="2" eb="4">
      <t>ザンリュウ</t>
    </rPh>
    <phoneticPr fontId="2"/>
  </si>
  <si>
    <t>正規滞在の総検挙人員（A)＋（C)</t>
    <rPh sb="0" eb="2">
      <t>セイキ</t>
    </rPh>
    <rPh sb="2" eb="4">
      <t>タイザイ</t>
    </rPh>
    <rPh sb="5" eb="6">
      <t>ソウ</t>
    </rPh>
    <rPh sb="6" eb="8">
      <t>ケンキョ</t>
    </rPh>
    <rPh sb="8" eb="10">
      <t>ジンイン</t>
    </rPh>
    <phoneticPr fontId="2"/>
  </si>
  <si>
    <t>不法残留の総検挙人員（B)＋（D)</t>
    <rPh sb="0" eb="2">
      <t>フホウ</t>
    </rPh>
    <rPh sb="2" eb="4">
      <t>ザンリュウ</t>
    </rPh>
    <rPh sb="5" eb="6">
      <t>ソウ</t>
    </rPh>
    <rPh sb="6" eb="8">
      <t>ケンキョ</t>
    </rPh>
    <rPh sb="8" eb="10">
      <t>ジンイン</t>
    </rPh>
    <phoneticPr fontId="2"/>
  </si>
  <si>
    <t>留学</t>
    <rPh sb="0" eb="2">
      <t>リュウガク</t>
    </rPh>
    <phoneticPr fontId="2"/>
  </si>
  <si>
    <t>短期滞在</t>
    <rPh sb="0" eb="2">
      <t>タンキ</t>
    </rPh>
    <rPh sb="2" eb="4">
      <t>タイザイ</t>
    </rPh>
    <phoneticPr fontId="2"/>
  </si>
  <si>
    <t>定住者</t>
    <rPh sb="0" eb="3">
      <t>テイジュウシャ</t>
    </rPh>
    <phoneticPr fontId="2"/>
  </si>
  <si>
    <t>正規滞在</t>
    <rPh sb="0" eb="2">
      <t>セイキ</t>
    </rPh>
    <rPh sb="2" eb="4">
      <t>タイザイ</t>
    </rPh>
    <phoneticPr fontId="2"/>
  </si>
  <si>
    <t>日本人の配偶者等</t>
    <rPh sb="0" eb="3">
      <t>ニホンジン</t>
    </rPh>
    <rPh sb="4" eb="7">
      <t>ハイグウシャ</t>
    </rPh>
    <rPh sb="7" eb="8">
      <t>トウ</t>
    </rPh>
    <phoneticPr fontId="2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</si>
  <si>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2"/>
  </si>
  <si>
    <t>特定活動</t>
    <rPh sb="0" eb="2">
      <t>トクテイ</t>
    </rPh>
    <rPh sb="2" eb="4">
      <t>カツドウ</t>
    </rPh>
    <phoneticPr fontId="2"/>
  </si>
  <si>
    <t>家族滞在</t>
    <rPh sb="0" eb="2">
      <t>カゾク</t>
    </rPh>
    <rPh sb="2" eb="4">
      <t>タイザイ</t>
    </rPh>
    <phoneticPr fontId="2"/>
  </si>
  <si>
    <t>※　総検挙人員及び在留資格別総検挙人員について、検挙時の在留資格の状態別（正規滞在、不法滞在（うち不法残留））に計上した数。</t>
    <rPh sb="2" eb="3">
      <t>ソウ</t>
    </rPh>
    <rPh sb="3" eb="5">
      <t>ケンキョ</t>
    </rPh>
    <rPh sb="5" eb="7">
      <t>ジンイン</t>
    </rPh>
    <rPh sb="7" eb="8">
      <t>オヨ</t>
    </rPh>
    <rPh sb="9" eb="11">
      <t>ザイリュウ</t>
    </rPh>
    <rPh sb="11" eb="13">
      <t>シカク</t>
    </rPh>
    <rPh sb="13" eb="14">
      <t>ベツ</t>
    </rPh>
    <rPh sb="14" eb="15">
      <t>ソウ</t>
    </rPh>
    <rPh sb="15" eb="17">
      <t>ケンキョ</t>
    </rPh>
    <rPh sb="17" eb="19">
      <t>ジンイン</t>
    </rPh>
    <rPh sb="24" eb="26">
      <t>ケンキョ</t>
    </rPh>
    <rPh sb="26" eb="27">
      <t>ジ</t>
    </rPh>
    <rPh sb="28" eb="30">
      <t>ザイリュウ</t>
    </rPh>
    <rPh sb="30" eb="32">
      <t>シカク</t>
    </rPh>
    <rPh sb="33" eb="35">
      <t>ジョウタイ</t>
    </rPh>
    <rPh sb="35" eb="36">
      <t>ベツ</t>
    </rPh>
    <rPh sb="37" eb="39">
      <t>セイキ</t>
    </rPh>
    <rPh sb="39" eb="41">
      <t>タイザイ</t>
    </rPh>
    <rPh sb="42" eb="44">
      <t>フホウ</t>
    </rPh>
    <rPh sb="44" eb="46">
      <t>タイザイ</t>
    </rPh>
    <rPh sb="49" eb="51">
      <t>フホウ</t>
    </rPh>
    <rPh sb="51" eb="53">
      <t>ザンリュウ</t>
    </rPh>
    <rPh sb="56" eb="58">
      <t>ケイジョウ</t>
    </rPh>
    <rPh sb="60" eb="61">
      <t>カズ</t>
    </rPh>
    <phoneticPr fontId="2"/>
  </si>
  <si>
    <t>※　｢技能実習｣は平成24年から集計を開始したもの。</t>
    <rPh sb="3" eb="5">
      <t>ギノウ</t>
    </rPh>
    <rPh sb="5" eb="7">
      <t>ジッシュウ</t>
    </rPh>
    <rPh sb="9" eb="11">
      <t>ヘイセイ</t>
    </rPh>
    <rPh sb="13" eb="14">
      <t>ネン</t>
    </rPh>
    <rPh sb="16" eb="18">
      <t>シュウケイ</t>
    </rPh>
    <rPh sb="19" eb="21">
      <t>カイシ</t>
    </rPh>
    <phoneticPr fontId="2"/>
  </si>
  <si>
    <t>総　数</t>
    <rPh sb="0" eb="1">
      <t>フサ</t>
    </rPh>
    <rPh sb="2" eb="3">
      <t>カズ</t>
    </rPh>
    <phoneticPr fontId="17"/>
  </si>
  <si>
    <t>うちベトナム</t>
    <phoneticPr fontId="2"/>
  </si>
  <si>
    <t>うち中国</t>
    <rPh sb="2" eb="4">
      <t>チュウゴク</t>
    </rPh>
    <phoneticPr fontId="2"/>
  </si>
  <si>
    <t>うちブラジル</t>
    <phoneticPr fontId="2"/>
  </si>
  <si>
    <t>うち韓国</t>
    <rPh sb="2" eb="4">
      <t>カンコク</t>
    </rPh>
    <phoneticPr fontId="2"/>
  </si>
  <si>
    <t>うちフィリピン</t>
    <phoneticPr fontId="2"/>
  </si>
  <si>
    <r>
      <t>R</t>
    </r>
    <r>
      <rPr>
        <sz val="8"/>
        <color indexed="8"/>
        <rFont val="ＭＳ Ｐゴシック"/>
        <family val="3"/>
        <charset val="128"/>
      </rPr>
      <t>元</t>
    </r>
    <rPh sb="1" eb="2">
      <t>ガン</t>
    </rPh>
    <phoneticPr fontId="2"/>
  </si>
  <si>
    <t>増減数</t>
    <phoneticPr fontId="17"/>
  </si>
  <si>
    <t>刑　法　犯</t>
    <rPh sb="0" eb="1">
      <t>ケイ</t>
    </rPh>
    <rPh sb="2" eb="3">
      <t>ホウ</t>
    </rPh>
    <rPh sb="4" eb="5">
      <t>ハン</t>
    </rPh>
    <phoneticPr fontId="17"/>
  </si>
  <si>
    <t>件数</t>
    <rPh sb="0" eb="2">
      <t>ケンスウ</t>
    </rPh>
    <phoneticPr fontId="17"/>
  </si>
  <si>
    <t>人員</t>
    <rPh sb="0" eb="2">
      <t>ジンイン</t>
    </rPh>
    <phoneticPr fontId="17"/>
  </si>
  <si>
    <t>凶　悪　犯</t>
    <rPh sb="0" eb="1">
      <t>キョウ</t>
    </rPh>
    <rPh sb="2" eb="3">
      <t>アク</t>
    </rPh>
    <rPh sb="4" eb="5">
      <t>ハン</t>
    </rPh>
    <phoneticPr fontId="17"/>
  </si>
  <si>
    <t>放火</t>
    <rPh sb="0" eb="2">
      <t>ホウカ</t>
    </rPh>
    <phoneticPr fontId="17"/>
  </si>
  <si>
    <t>強制性交等</t>
    <rPh sb="0" eb="2">
      <t>キョウセイ</t>
    </rPh>
    <rPh sb="2" eb="4">
      <t>セイコウ</t>
    </rPh>
    <rPh sb="4" eb="5">
      <t>ナド</t>
    </rPh>
    <phoneticPr fontId="17"/>
  </si>
  <si>
    <t>粗　暴　犯</t>
    <rPh sb="0" eb="1">
      <t>ホボ</t>
    </rPh>
    <rPh sb="2" eb="3">
      <t>アバ</t>
    </rPh>
    <rPh sb="4" eb="5">
      <t>ハン</t>
    </rPh>
    <phoneticPr fontId="17"/>
  </si>
  <si>
    <t>窃　盗　犯</t>
    <rPh sb="0" eb="1">
      <t>セツ</t>
    </rPh>
    <rPh sb="2" eb="3">
      <t>ヌス</t>
    </rPh>
    <rPh sb="4" eb="5">
      <t>ハン</t>
    </rPh>
    <phoneticPr fontId="17"/>
  </si>
  <si>
    <t>侵入窃盗</t>
    <rPh sb="0" eb="2">
      <t>シンニュウ</t>
    </rPh>
    <rPh sb="2" eb="3">
      <t>セツ</t>
    </rPh>
    <rPh sb="3" eb="4">
      <t>トウ</t>
    </rPh>
    <phoneticPr fontId="17"/>
  </si>
  <si>
    <t>う　　　ち
住宅対象</t>
    <rPh sb="6" eb="8">
      <t>ジュウタク</t>
    </rPh>
    <rPh sb="8" eb="10">
      <t>タイショウ</t>
    </rPh>
    <phoneticPr fontId="2"/>
  </si>
  <si>
    <t>非侵入
窃　盗</t>
    <rPh sb="0" eb="1">
      <t>ヒ</t>
    </rPh>
    <rPh sb="1" eb="3">
      <t>シンニュウ</t>
    </rPh>
    <rPh sb="4" eb="5">
      <t>セツ</t>
    </rPh>
    <rPh sb="6" eb="7">
      <t>トウ</t>
    </rPh>
    <phoneticPr fontId="17"/>
  </si>
  <si>
    <t>う　　　ち
万　引　き</t>
    <rPh sb="6" eb="7">
      <t>マン</t>
    </rPh>
    <rPh sb="8" eb="9">
      <t>イン</t>
    </rPh>
    <phoneticPr fontId="2"/>
  </si>
  <si>
    <t>乗り物盗</t>
    <rPh sb="0" eb="1">
      <t>ノ</t>
    </rPh>
    <rPh sb="2" eb="3">
      <t>モノ</t>
    </rPh>
    <rPh sb="3" eb="4">
      <t>トウ</t>
    </rPh>
    <phoneticPr fontId="17"/>
  </si>
  <si>
    <t>う　　　ち
自動車盗</t>
    <rPh sb="6" eb="9">
      <t>ジドウシャ</t>
    </rPh>
    <rPh sb="9" eb="10">
      <t>トウ</t>
    </rPh>
    <phoneticPr fontId="2"/>
  </si>
  <si>
    <t>知　能　犯</t>
    <rPh sb="0" eb="1">
      <t>チ</t>
    </rPh>
    <rPh sb="2" eb="3">
      <t>ノウ</t>
    </rPh>
    <rPh sb="4" eb="5">
      <t>ハン</t>
    </rPh>
    <phoneticPr fontId="17"/>
  </si>
  <si>
    <t>風　俗　犯</t>
    <rPh sb="0" eb="1">
      <t>カゼ</t>
    </rPh>
    <rPh sb="2" eb="3">
      <t>ゾク</t>
    </rPh>
    <rPh sb="4" eb="5">
      <t>ハン</t>
    </rPh>
    <phoneticPr fontId="17"/>
  </si>
  <si>
    <t>日本人の配偶者等</t>
    <rPh sb="0" eb="3">
      <t>ニホンジン</t>
    </rPh>
    <rPh sb="4" eb="7">
      <t>ハイグウシャ</t>
    </rPh>
    <rPh sb="7" eb="8">
      <t>トウ</t>
    </rPh>
    <phoneticPr fontId="17"/>
  </si>
  <si>
    <t>定住者</t>
    <rPh sb="0" eb="3">
      <t>テイジュウシャ</t>
    </rPh>
    <phoneticPr fontId="17"/>
  </si>
  <si>
    <t>その他</t>
    <rPh sb="2" eb="3">
      <t>タ</t>
    </rPh>
    <phoneticPr fontId="17"/>
  </si>
  <si>
    <t>短期滞在</t>
    <rPh sb="0" eb="2">
      <t>タンキ</t>
    </rPh>
    <rPh sb="2" eb="4">
      <t>タイザイ</t>
    </rPh>
    <phoneticPr fontId="17"/>
  </si>
  <si>
    <t>技能実習</t>
    <rPh sb="0" eb="2">
      <t>ギノウ</t>
    </rPh>
    <rPh sb="2" eb="4">
      <t>ジッシュウ</t>
    </rPh>
    <phoneticPr fontId="17"/>
  </si>
  <si>
    <t>留学</t>
    <rPh sb="0" eb="2">
      <t>リュウガク</t>
    </rPh>
    <phoneticPr fontId="17"/>
  </si>
  <si>
    <t>【技能実習】</t>
    <phoneticPr fontId="2"/>
  </si>
  <si>
    <r>
      <t>R</t>
    </r>
    <r>
      <rPr>
        <sz val="10"/>
        <color indexed="8"/>
        <rFont val="ＭＳ Ｐゴシック"/>
        <family val="3"/>
        <charset val="128"/>
      </rPr>
      <t>元</t>
    </r>
    <rPh sb="1" eb="2">
      <t>ガン</t>
    </rPh>
    <phoneticPr fontId="2"/>
  </si>
  <si>
    <t>ミャンマー</t>
    <phoneticPr fontId="2"/>
  </si>
  <si>
    <t>その他</t>
    <rPh sb="2" eb="3">
      <t>タ</t>
    </rPh>
    <phoneticPr fontId="2"/>
  </si>
  <si>
    <t>【留学】</t>
    <phoneticPr fontId="2"/>
  </si>
  <si>
    <t>モンゴル</t>
    <phoneticPr fontId="2"/>
  </si>
  <si>
    <t>ペルー</t>
    <phoneticPr fontId="2"/>
  </si>
  <si>
    <t>【日本人の配偶者等】</t>
    <phoneticPr fontId="2"/>
  </si>
  <si>
    <t>【短期滞在】</t>
    <rPh sb="1" eb="5">
      <t>タンキタイザイ</t>
    </rPh>
    <phoneticPr fontId="2"/>
  </si>
  <si>
    <t>マレーシア</t>
    <phoneticPr fontId="2"/>
  </si>
  <si>
    <t>【特定活動】</t>
    <rPh sb="1" eb="3">
      <t>トクテイ</t>
    </rPh>
    <rPh sb="3" eb="5">
      <t>カツドウ</t>
    </rPh>
    <phoneticPr fontId="2"/>
  </si>
  <si>
    <t>※　｢技能実習｣は平成２４年から集計を開始したもの。</t>
    <rPh sb="3" eb="5">
      <t>ギノウ</t>
    </rPh>
    <rPh sb="5" eb="7">
      <t>ジッシュウ</t>
    </rPh>
    <rPh sb="9" eb="11">
      <t>ヘイセイ</t>
    </rPh>
    <rPh sb="13" eb="14">
      <t>ネン</t>
    </rPh>
    <rPh sb="16" eb="18">
      <t>シュウケイ</t>
    </rPh>
    <rPh sb="19" eb="21">
      <t>カイシ</t>
    </rPh>
    <phoneticPr fontId="2"/>
  </si>
  <si>
    <t>※　｢技能実習｣、｢留学｣及び｢短期滞在｣の検挙人員は、正規滞在及び不法滞在を合算した数(その他は正規滞在のみの数)。</t>
    <rPh sb="3" eb="5">
      <t>ギノウ</t>
    </rPh>
    <rPh sb="5" eb="7">
      <t>ジッシュウ</t>
    </rPh>
    <rPh sb="10" eb="12">
      <t>リュウガク</t>
    </rPh>
    <rPh sb="13" eb="14">
      <t>オヨ</t>
    </rPh>
    <rPh sb="16" eb="18">
      <t>タンキ</t>
    </rPh>
    <rPh sb="18" eb="20">
      <t>タイザイ</t>
    </rPh>
    <rPh sb="22" eb="24">
      <t>ケンキョ</t>
    </rPh>
    <rPh sb="24" eb="26">
      <t>ジンイン</t>
    </rPh>
    <rPh sb="28" eb="30">
      <t>セイキ</t>
    </rPh>
    <rPh sb="30" eb="32">
      <t>タイザイ</t>
    </rPh>
    <rPh sb="32" eb="33">
      <t>オヨ</t>
    </rPh>
    <rPh sb="34" eb="36">
      <t>フホウ</t>
    </rPh>
    <rPh sb="36" eb="38">
      <t>タイザイ</t>
    </rPh>
    <rPh sb="39" eb="41">
      <t>ガッサン</t>
    </rPh>
    <rPh sb="43" eb="44">
      <t>カズ</t>
    </rPh>
    <rPh sb="47" eb="48">
      <t>タ</t>
    </rPh>
    <rPh sb="49" eb="51">
      <t>セイキ</t>
    </rPh>
    <rPh sb="51" eb="53">
      <t>タイザイ</t>
    </rPh>
    <rPh sb="56" eb="57">
      <t>カズ</t>
    </rPh>
    <phoneticPr fontId="2"/>
  </si>
  <si>
    <t>来日外国人</t>
    <rPh sb="0" eb="2">
      <t>ライニチ</t>
    </rPh>
    <rPh sb="2" eb="5">
      <t>ガイコクジン</t>
    </rPh>
    <phoneticPr fontId="17"/>
  </si>
  <si>
    <t>日本人</t>
    <rPh sb="0" eb="3">
      <t>ニホンジン</t>
    </rPh>
    <phoneticPr fontId="17"/>
  </si>
  <si>
    <t>単独犯</t>
    <rPh sb="0" eb="3">
      <t>タンドクハン</t>
    </rPh>
    <phoneticPr fontId="17"/>
  </si>
  <si>
    <t>共犯</t>
    <rPh sb="0" eb="2">
      <t>キョウハン</t>
    </rPh>
    <phoneticPr fontId="17"/>
  </si>
  <si>
    <t>2人組</t>
    <phoneticPr fontId="17"/>
  </si>
  <si>
    <t>3人組</t>
    <phoneticPr fontId="17"/>
  </si>
  <si>
    <t>４人組以上</t>
    <rPh sb="1" eb="2">
      <t>ニン</t>
    </rPh>
    <rPh sb="2" eb="3">
      <t>グミ</t>
    </rPh>
    <rPh sb="3" eb="5">
      <t>イジョウ</t>
    </rPh>
    <phoneticPr fontId="17"/>
  </si>
  <si>
    <t>共犯人数不明</t>
    <rPh sb="0" eb="2">
      <t>キョウハン</t>
    </rPh>
    <rPh sb="2" eb="4">
      <t>ニンズウ</t>
    </rPh>
    <rPh sb="4" eb="6">
      <t>フメイ</t>
    </rPh>
    <phoneticPr fontId="2"/>
  </si>
  <si>
    <t>刑法犯件数</t>
    <rPh sb="0" eb="3">
      <t>ケイホウハン</t>
    </rPh>
    <rPh sb="3" eb="5">
      <t>ケンスウ</t>
    </rPh>
    <phoneticPr fontId="17"/>
  </si>
  <si>
    <t>凶悪犯</t>
    <phoneticPr fontId="17"/>
  </si>
  <si>
    <t>うち強盗</t>
    <phoneticPr fontId="17"/>
  </si>
  <si>
    <t>うち
侵入窃盗</t>
    <rPh sb="3" eb="5">
      <t>シンニュウ</t>
    </rPh>
    <rPh sb="5" eb="6">
      <t>セツ</t>
    </rPh>
    <rPh sb="6" eb="7">
      <t>トウ</t>
    </rPh>
    <phoneticPr fontId="17"/>
  </si>
  <si>
    <t>うち
住宅対象</t>
    <rPh sb="3" eb="5">
      <t>ジュウタク</t>
    </rPh>
    <rPh sb="5" eb="7">
      <t>タイショウ</t>
    </rPh>
    <phoneticPr fontId="17"/>
  </si>
  <si>
    <t>うち
車上ねらい</t>
    <rPh sb="3" eb="5">
      <t>シャジョウ</t>
    </rPh>
    <phoneticPr fontId="17"/>
  </si>
  <si>
    <t>うち
万引き</t>
    <rPh sb="3" eb="5">
      <t>マンビ</t>
    </rPh>
    <phoneticPr fontId="17"/>
  </si>
  <si>
    <t>うち
自動車盗</t>
    <rPh sb="3" eb="6">
      <t>ジドウシャ</t>
    </rPh>
    <rPh sb="6" eb="7">
      <t>トウ</t>
    </rPh>
    <phoneticPr fontId="17"/>
  </si>
  <si>
    <t>その他</t>
    <phoneticPr fontId="17"/>
  </si>
  <si>
    <t>注：来日外国人と日本人との共犯事件は、主たる被疑者の国籍等によりそれぞれ計上</t>
    <rPh sb="0" eb="1">
      <t>チュウ</t>
    </rPh>
    <rPh sb="2" eb="4">
      <t>ライニチ</t>
    </rPh>
    <rPh sb="4" eb="7">
      <t>ガイコクジン</t>
    </rPh>
    <rPh sb="8" eb="11">
      <t>ニホンジン</t>
    </rPh>
    <rPh sb="13" eb="15">
      <t>キョウハン</t>
    </rPh>
    <rPh sb="15" eb="17">
      <t>ジケン</t>
    </rPh>
    <rPh sb="19" eb="20">
      <t>シュ</t>
    </rPh>
    <rPh sb="22" eb="25">
      <t>ヒギシャ</t>
    </rPh>
    <rPh sb="26" eb="28">
      <t>コクセキ</t>
    </rPh>
    <rPh sb="28" eb="29">
      <t>ラ</t>
    </rPh>
    <rPh sb="36" eb="38">
      <t>ケイジョウ</t>
    </rPh>
    <phoneticPr fontId="17"/>
  </si>
  <si>
    <t>うちタイ</t>
    <phoneticPr fontId="2"/>
  </si>
  <si>
    <t>うちインドネシア</t>
    <phoneticPr fontId="2"/>
  </si>
  <si>
    <r>
      <t>R</t>
    </r>
    <r>
      <rPr>
        <sz val="11"/>
        <color indexed="8"/>
        <rFont val="ＭＳ Ｐゴシック"/>
        <family val="3"/>
        <charset val="128"/>
      </rPr>
      <t>元</t>
    </r>
    <rPh sb="1" eb="2">
      <t>ガン</t>
    </rPh>
    <phoneticPr fontId="2"/>
  </si>
  <si>
    <t>特別法犯</t>
    <rPh sb="0" eb="3">
      <t>トクベツホウ</t>
    </rPh>
    <rPh sb="3" eb="4">
      <t>ハン</t>
    </rPh>
    <phoneticPr fontId="17"/>
  </si>
  <si>
    <t>入管法</t>
    <rPh sb="0" eb="3">
      <t>ニュウカンホウ</t>
    </rPh>
    <phoneticPr fontId="17"/>
  </si>
  <si>
    <t>風営適正化法</t>
    <rPh sb="0" eb="2">
      <t>フウエイ</t>
    </rPh>
    <rPh sb="2" eb="5">
      <t>テキセイカ</t>
    </rPh>
    <rPh sb="5" eb="6">
      <t>ホウ</t>
    </rPh>
    <phoneticPr fontId="17"/>
  </si>
  <si>
    <t>売春防止法</t>
    <rPh sb="0" eb="2">
      <t>バイシュン</t>
    </rPh>
    <rPh sb="2" eb="5">
      <t>ボウシホウ</t>
    </rPh>
    <phoneticPr fontId="17"/>
  </si>
  <si>
    <t>銃刀法</t>
    <rPh sb="0" eb="3">
      <t>ジュウトウホウ</t>
    </rPh>
    <phoneticPr fontId="17"/>
  </si>
  <si>
    <t>薬物事犯</t>
    <rPh sb="0" eb="2">
      <t>ヤクブツ</t>
    </rPh>
    <rPh sb="2" eb="4">
      <t>ジハン</t>
    </rPh>
    <phoneticPr fontId="17"/>
  </si>
  <si>
    <t>構成比率</t>
    <rPh sb="0" eb="2">
      <t>コウセイ</t>
    </rPh>
    <rPh sb="2" eb="4">
      <t>ヒリツ</t>
    </rPh>
    <phoneticPr fontId="17"/>
  </si>
  <si>
    <t>－</t>
    <phoneticPr fontId="2"/>
  </si>
  <si>
    <t>カンボジア</t>
    <phoneticPr fontId="2"/>
  </si>
  <si>
    <t>【短期滞在】</t>
    <phoneticPr fontId="2"/>
  </si>
  <si>
    <t>ウズベキスタン</t>
    <phoneticPr fontId="2"/>
  </si>
  <si>
    <t>【定住者】</t>
    <phoneticPr fontId="2"/>
  </si>
  <si>
    <t>台湾</t>
    <rPh sb="0" eb="2">
      <t>タイワン</t>
    </rPh>
    <phoneticPr fontId="2"/>
  </si>
  <si>
    <r>
      <t>※　｢技能実習｣、｢短期滞在｣及び</t>
    </r>
    <r>
      <rPr>
        <sz val="11"/>
        <color theme="1"/>
        <rFont val="ＭＳ Ｐゴシック"/>
        <family val="3"/>
        <charset val="128"/>
        <scheme val="minor"/>
      </rPr>
      <t>｢留学｣</t>
    </r>
    <r>
      <rPr>
        <sz val="11"/>
        <color theme="1"/>
        <rFont val="ＭＳ Ｐゴシック"/>
        <family val="2"/>
        <charset val="128"/>
        <scheme val="minor"/>
      </rPr>
      <t>の検挙人員は、正規滞在及び不法滞在を合算した数(その他は正規滞在のみの数)。</t>
    </r>
    <rPh sb="3" eb="5">
      <t>ギノウ</t>
    </rPh>
    <rPh sb="5" eb="7">
      <t>ジッシュウ</t>
    </rPh>
    <rPh sb="10" eb="12">
      <t>タンキ</t>
    </rPh>
    <rPh sb="12" eb="14">
      <t>タイザイ</t>
    </rPh>
    <rPh sb="15" eb="16">
      <t>オヨ</t>
    </rPh>
    <rPh sb="18" eb="20">
      <t>リュウガク</t>
    </rPh>
    <rPh sb="22" eb="24">
      <t>ケンキョ</t>
    </rPh>
    <rPh sb="24" eb="26">
      <t>ジンイン</t>
    </rPh>
    <rPh sb="28" eb="30">
      <t>セイキ</t>
    </rPh>
    <rPh sb="30" eb="32">
      <t>タイザイ</t>
    </rPh>
    <rPh sb="32" eb="33">
      <t>オヨ</t>
    </rPh>
    <rPh sb="34" eb="36">
      <t>フホウ</t>
    </rPh>
    <rPh sb="36" eb="38">
      <t>タイザイ</t>
    </rPh>
    <rPh sb="39" eb="41">
      <t>ガッサン</t>
    </rPh>
    <rPh sb="43" eb="44">
      <t>カズ</t>
    </rPh>
    <rPh sb="47" eb="48">
      <t>タ</t>
    </rPh>
    <rPh sb="49" eb="51">
      <t>セイキ</t>
    </rPh>
    <rPh sb="51" eb="53">
      <t>タイザイ</t>
    </rPh>
    <rPh sb="56" eb="57">
      <t>カズ</t>
    </rPh>
    <phoneticPr fontId="2"/>
  </si>
  <si>
    <t>※　｢定住者｣、｢日本人の配偶者等｣、｢技術・人文知識・国際業務｣及び｢特定活動｣の検挙人員は、正規滞在のみの数。</t>
    <rPh sb="3" eb="6">
      <t>テイジュウシャ</t>
    </rPh>
    <rPh sb="9" eb="12">
      <t>ニホンジン</t>
    </rPh>
    <rPh sb="13" eb="17">
      <t>ハイグウシャナド</t>
    </rPh>
    <rPh sb="20" eb="22">
      <t>ギジュツ</t>
    </rPh>
    <rPh sb="23" eb="27">
      <t>ジンブンチシキ</t>
    </rPh>
    <rPh sb="28" eb="32">
      <t>コクサイギョウム</t>
    </rPh>
    <rPh sb="33" eb="34">
      <t>オヨ</t>
    </rPh>
    <rPh sb="36" eb="38">
      <t>トクテイ</t>
    </rPh>
    <rPh sb="38" eb="40">
      <t>カツドウ</t>
    </rPh>
    <rPh sb="55" eb="56">
      <t>カズ</t>
    </rPh>
    <phoneticPr fontId="2"/>
  </si>
  <si>
    <r>
      <t>R</t>
    </r>
    <r>
      <rPr>
        <sz val="11"/>
        <color theme="1"/>
        <rFont val="ＭＳ ゴシック"/>
        <family val="2"/>
        <charset val="128"/>
      </rPr>
      <t>２</t>
    </r>
    <phoneticPr fontId="2"/>
  </si>
  <si>
    <t>総数</t>
    <rPh sb="0" eb="2">
      <t>ソウスウ</t>
    </rPh>
    <phoneticPr fontId="2"/>
  </si>
  <si>
    <t xml:space="preserve">
その他の
刑法犯
</t>
    <phoneticPr fontId="17"/>
  </si>
  <si>
    <t>強盗
致傷</t>
    <rPh sb="0" eb="2">
      <t>ゴウトウ</t>
    </rPh>
    <rPh sb="3" eb="5">
      <t>チショウ</t>
    </rPh>
    <phoneticPr fontId="2"/>
  </si>
  <si>
    <t>件数</t>
    <rPh sb="0" eb="2">
      <t>ケンスウ</t>
    </rPh>
    <phoneticPr fontId="2"/>
  </si>
  <si>
    <t>来日外国人
全　　　　 体</t>
    <rPh sb="0" eb="2">
      <t>ライニチ</t>
    </rPh>
    <rPh sb="2" eb="5">
      <t>ガイコクジン</t>
    </rPh>
    <rPh sb="6" eb="7">
      <t>ゼン</t>
    </rPh>
    <rPh sb="12" eb="13">
      <t>カラダ</t>
    </rPh>
    <phoneticPr fontId="17"/>
  </si>
  <si>
    <t>ベトナム</t>
    <phoneticPr fontId="17"/>
  </si>
  <si>
    <t>人員</t>
    <rPh sb="0" eb="2">
      <t>ジンイン</t>
    </rPh>
    <phoneticPr fontId="2"/>
  </si>
  <si>
    <t>合　　　計</t>
    <rPh sb="0" eb="1">
      <t>ア</t>
    </rPh>
    <rPh sb="4" eb="5">
      <t>ケイ</t>
    </rPh>
    <phoneticPr fontId="2"/>
  </si>
  <si>
    <t>構成比率</t>
    <phoneticPr fontId="17"/>
  </si>
  <si>
    <t>全体に占める構成比率</t>
    <rPh sb="0" eb="2">
      <t>ゼンタイ</t>
    </rPh>
    <rPh sb="3" eb="4">
      <t>シ</t>
    </rPh>
    <phoneticPr fontId="17"/>
  </si>
  <si>
    <t>不法滞在</t>
    <rPh sb="0" eb="2">
      <t>フホウ</t>
    </rPh>
    <rPh sb="2" eb="4">
      <t>タイザイ</t>
    </rPh>
    <phoneticPr fontId="2"/>
  </si>
  <si>
    <t>風適法</t>
    <rPh sb="0" eb="1">
      <t>カゼ</t>
    </rPh>
    <rPh sb="1" eb="3">
      <t>テキホウ</t>
    </rPh>
    <rPh sb="2" eb="3">
      <t>ホウ</t>
    </rPh>
    <phoneticPr fontId="17"/>
  </si>
  <si>
    <t>売防法</t>
    <rPh sb="0" eb="1">
      <t>ウ</t>
    </rPh>
    <rPh sb="1" eb="2">
      <t>ボウ</t>
    </rPh>
    <rPh sb="2" eb="3">
      <t>ホウ</t>
    </rPh>
    <phoneticPr fontId="17"/>
  </si>
  <si>
    <t>不法残留</t>
    <rPh sb="0" eb="2">
      <t>フホウ</t>
    </rPh>
    <rPh sb="2" eb="4">
      <t>ザンリュウ</t>
    </rPh>
    <phoneticPr fontId="2"/>
  </si>
  <si>
    <t>偽造在留
カード
所持等</t>
    <rPh sb="0" eb="4">
      <t>ギゾウザイリュウ</t>
    </rPh>
    <rPh sb="9" eb="12">
      <t>ショジトウ</t>
    </rPh>
    <phoneticPr fontId="2"/>
  </si>
  <si>
    <t>図表3－26　ベトナムの違反法令別特別法犯検挙件数・人員</t>
    <rPh sb="0" eb="2">
      <t>ズヒョウ</t>
    </rPh>
    <rPh sb="12" eb="14">
      <t>イハン</t>
    </rPh>
    <rPh sb="14" eb="16">
      <t>ホウレイ</t>
    </rPh>
    <rPh sb="16" eb="17">
      <t>ベツ</t>
    </rPh>
    <rPh sb="17" eb="21">
      <t>トクベツホウハン</t>
    </rPh>
    <rPh sb="21" eb="23">
      <t>ケンキョ</t>
    </rPh>
    <rPh sb="23" eb="25">
      <t>ケンスウ</t>
    </rPh>
    <rPh sb="26" eb="28">
      <t>ジンイン</t>
    </rPh>
    <phoneticPr fontId="2"/>
  </si>
  <si>
    <t>支払用
カード偽造</t>
    <rPh sb="0" eb="2">
      <t>シハラ</t>
    </rPh>
    <rPh sb="2" eb="3">
      <t>ヨウ</t>
    </rPh>
    <rPh sb="7" eb="9">
      <t>ギゾウ</t>
    </rPh>
    <phoneticPr fontId="2"/>
  </si>
  <si>
    <t>文書
偽造</t>
    <rPh sb="0" eb="2">
      <t>ブンショ</t>
    </rPh>
    <rPh sb="3" eb="5">
      <t>ギゾウ</t>
    </rPh>
    <phoneticPr fontId="2"/>
  </si>
  <si>
    <t>強盗致傷</t>
    <rPh sb="0" eb="2">
      <t>ゴウトウ</t>
    </rPh>
    <rPh sb="2" eb="4">
      <t>チショウ</t>
    </rPh>
    <phoneticPr fontId="2"/>
  </si>
  <si>
    <t>侵入
窃盗</t>
    <rPh sb="0" eb="2">
      <t>シンニュウ</t>
    </rPh>
    <rPh sb="3" eb="5">
      <t>セットウ</t>
    </rPh>
    <phoneticPr fontId="2"/>
  </si>
  <si>
    <t>住宅
対象</t>
    <rPh sb="0" eb="2">
      <t>ジュウタク</t>
    </rPh>
    <rPh sb="3" eb="5">
      <t>タイショウ</t>
    </rPh>
    <phoneticPr fontId="2"/>
  </si>
  <si>
    <t>払出盗</t>
    <rPh sb="0" eb="2">
      <t>ハライダシ</t>
    </rPh>
    <rPh sb="2" eb="3">
      <t>ヌス</t>
    </rPh>
    <phoneticPr fontId="17"/>
  </si>
  <si>
    <t>中国</t>
    <rPh sb="0" eb="2">
      <t>チュウゴク</t>
    </rPh>
    <phoneticPr fontId="17"/>
  </si>
  <si>
    <t>図表３－30　中国の違反法令別特別法犯検挙件数・人員</t>
    <rPh sb="0" eb="2">
      <t>ズヒョウ</t>
    </rPh>
    <rPh sb="7" eb="9">
      <t>チュウゴク</t>
    </rPh>
    <rPh sb="10" eb="23">
      <t>イハンホウレイベツトクベツホウハンケンキョケンスウ</t>
    </rPh>
    <rPh sb="24" eb="26">
      <t>ジンイン</t>
    </rPh>
    <phoneticPr fontId="2"/>
  </si>
  <si>
    <t>旅券・在留
カード等偽造</t>
    <rPh sb="0" eb="2">
      <t>リョケン</t>
    </rPh>
    <rPh sb="3" eb="5">
      <t>ザイリュウ</t>
    </rPh>
    <rPh sb="9" eb="10">
      <t>トウ</t>
    </rPh>
    <rPh sb="10" eb="12">
      <t>ギゾウ</t>
    </rPh>
    <phoneticPr fontId="3"/>
  </si>
  <si>
    <t>不法就労助長</t>
    <rPh sb="0" eb="2">
      <t>フホウ</t>
    </rPh>
    <rPh sb="2" eb="4">
      <t>シュウロウ</t>
    </rPh>
    <rPh sb="4" eb="6">
      <t>ジョチョウ</t>
    </rPh>
    <phoneticPr fontId="3"/>
  </si>
  <si>
    <t>偽装結婚</t>
    <rPh sb="0" eb="2">
      <t>ギソウ</t>
    </rPh>
    <rPh sb="2" eb="4">
      <t>ケッコン</t>
    </rPh>
    <phoneticPr fontId="3"/>
  </si>
  <si>
    <t>地下銀行</t>
    <rPh sb="0" eb="2">
      <t>チカ</t>
    </rPh>
    <rPh sb="2" eb="4">
      <t>ギンコウ</t>
    </rPh>
    <phoneticPr fontId="3"/>
  </si>
  <si>
    <t>偽装認知</t>
    <rPh sb="0" eb="2">
      <t>ギソウ</t>
    </rPh>
    <rPh sb="2" eb="4">
      <t>ニンチ</t>
    </rPh>
    <phoneticPr fontId="3"/>
  </si>
  <si>
    <t>図表３－32　犯罪インフラ事犯　検挙状況の推移</t>
    <rPh sb="0" eb="2">
      <t>ズヒョウ</t>
    </rPh>
    <rPh sb="7" eb="9">
      <t>ハンザイ</t>
    </rPh>
    <rPh sb="13" eb="15">
      <t>ジハン</t>
    </rPh>
    <rPh sb="16" eb="18">
      <t>ケンキョ</t>
    </rPh>
    <rPh sb="18" eb="20">
      <t>ジョウキョウ</t>
    </rPh>
    <rPh sb="21" eb="23">
      <t>スイイ</t>
    </rPh>
    <phoneticPr fontId="2"/>
  </si>
  <si>
    <t>図表３－５　国籍等別 刑法犯 検挙状況</t>
    <rPh sb="0" eb="2">
      <t>ズヒョウ</t>
    </rPh>
    <rPh sb="6" eb="8">
      <t>コクセキ</t>
    </rPh>
    <rPh sb="8" eb="10">
      <t>トウベツ</t>
    </rPh>
    <rPh sb="11" eb="14">
      <t>ケイホウハン</t>
    </rPh>
    <rPh sb="15" eb="17">
      <t>ケンキョ</t>
    </rPh>
    <rPh sb="17" eb="19">
      <t>ジョウキョウ</t>
    </rPh>
    <phoneticPr fontId="2"/>
  </si>
  <si>
    <t>図表３－６  国籍等別 特別法犯 検挙状況</t>
    <rPh sb="0" eb="2">
      <t>ズヒョウ</t>
    </rPh>
    <rPh sb="12" eb="16">
      <t>トクベツホウハン</t>
    </rPh>
    <phoneticPr fontId="2"/>
  </si>
  <si>
    <t>図表３－17　共犯形態別・罪種等別　刑法犯検挙件数</t>
    <rPh sb="0" eb="2">
      <t>ズヒョウ</t>
    </rPh>
    <rPh sb="7" eb="9">
      <t>キョウハン</t>
    </rPh>
    <rPh sb="9" eb="11">
      <t>ケイタイ</t>
    </rPh>
    <rPh sb="11" eb="12">
      <t>ベツ</t>
    </rPh>
    <rPh sb="13" eb="14">
      <t>ザイ</t>
    </rPh>
    <rPh sb="14" eb="15">
      <t>シュ</t>
    </rPh>
    <rPh sb="15" eb="16">
      <t>トウ</t>
    </rPh>
    <rPh sb="16" eb="17">
      <t>ベツ</t>
    </rPh>
    <rPh sb="18" eb="21">
      <t>ケイホウハン</t>
    </rPh>
    <rPh sb="21" eb="23">
      <t>ケンキョ</t>
    </rPh>
    <rPh sb="23" eb="25">
      <t>ケンスウ</t>
    </rPh>
    <phoneticPr fontId="2"/>
  </si>
  <si>
    <t>※　「偽造在留カード所持等」には、偽造在留カード行使、提供・収受を含む。</t>
    <phoneticPr fontId="2"/>
  </si>
  <si>
    <t>図表３－24　ベトナムの包括罪種等別刑法犯検挙件数・人員</t>
    <rPh sb="0" eb="2">
      <t>ズヒョウ</t>
    </rPh>
    <rPh sb="12" eb="14">
      <t>ホウカツ</t>
    </rPh>
    <rPh sb="14" eb="15">
      <t>ザイ</t>
    </rPh>
    <rPh sb="15" eb="17">
      <t>シュナド</t>
    </rPh>
    <rPh sb="17" eb="18">
      <t>ベツ</t>
    </rPh>
    <rPh sb="18" eb="21">
      <t>ケイホウハン</t>
    </rPh>
    <rPh sb="21" eb="23">
      <t>ケンキョ</t>
    </rPh>
    <rPh sb="23" eb="25">
      <t>ケンスウ</t>
    </rPh>
    <rPh sb="26" eb="28">
      <t>ジンイン</t>
    </rPh>
    <phoneticPr fontId="2"/>
  </si>
  <si>
    <t>図表３－25　ベトナムの在留資格別　刑法犯検挙人員</t>
    <rPh sb="0" eb="2">
      <t>ズヒョウ</t>
    </rPh>
    <rPh sb="12" eb="14">
      <t>ザイリュウ</t>
    </rPh>
    <rPh sb="14" eb="17">
      <t>シカクベツ</t>
    </rPh>
    <rPh sb="18" eb="21">
      <t>ケイホウハン</t>
    </rPh>
    <rPh sb="21" eb="23">
      <t>ケンキョ</t>
    </rPh>
    <rPh sb="23" eb="25">
      <t>ジンイン</t>
    </rPh>
    <phoneticPr fontId="2"/>
  </si>
  <si>
    <t>図表3－27　ベトナムの在留資格別　特別法犯検挙人員</t>
    <rPh sb="0" eb="2">
      <t>ズヒョウ</t>
    </rPh>
    <rPh sb="12" eb="14">
      <t>ザイリュウ</t>
    </rPh>
    <rPh sb="14" eb="16">
      <t>シカク</t>
    </rPh>
    <rPh sb="16" eb="17">
      <t>ベツ</t>
    </rPh>
    <rPh sb="18" eb="22">
      <t>トクベツホウハン</t>
    </rPh>
    <rPh sb="22" eb="24">
      <t>ケンキョ</t>
    </rPh>
    <rPh sb="24" eb="26">
      <t>ジンイン</t>
    </rPh>
    <phoneticPr fontId="2"/>
  </si>
  <si>
    <t>図表３－28　中国の包括罪種等別刑法犯検挙件数・人員</t>
    <rPh sb="0" eb="2">
      <t>ズヒョウ</t>
    </rPh>
    <rPh sb="7" eb="9">
      <t>チュウゴク</t>
    </rPh>
    <rPh sb="10" eb="12">
      <t>ホウカツ</t>
    </rPh>
    <rPh sb="12" eb="14">
      <t>ザイシュ</t>
    </rPh>
    <rPh sb="14" eb="16">
      <t>トウベツ</t>
    </rPh>
    <rPh sb="16" eb="19">
      <t>ケイホウハン</t>
    </rPh>
    <rPh sb="19" eb="21">
      <t>ケンキョ</t>
    </rPh>
    <rPh sb="21" eb="23">
      <t>ケンスウ</t>
    </rPh>
    <rPh sb="24" eb="26">
      <t>ジンイン</t>
    </rPh>
    <phoneticPr fontId="2"/>
  </si>
  <si>
    <t>図表３－29　中国の在留資格別　刑法犯検挙人員</t>
    <rPh sb="0" eb="2">
      <t>ズヒョウ</t>
    </rPh>
    <rPh sb="7" eb="9">
      <t>チュウゴク</t>
    </rPh>
    <rPh sb="10" eb="12">
      <t>ザイリュウ</t>
    </rPh>
    <rPh sb="12" eb="15">
      <t>シカクベツ</t>
    </rPh>
    <rPh sb="16" eb="19">
      <t>ケイホウハン</t>
    </rPh>
    <rPh sb="19" eb="21">
      <t>ケンキョ</t>
    </rPh>
    <rPh sb="21" eb="23">
      <t>ジンイン</t>
    </rPh>
    <phoneticPr fontId="2"/>
  </si>
  <si>
    <t>図表３－31　中国の在留資格別　特別法犯検挙人員</t>
    <rPh sb="0" eb="2">
      <t>ズヒョウ</t>
    </rPh>
    <rPh sb="7" eb="9">
      <t>チュウゴク</t>
    </rPh>
    <rPh sb="10" eb="12">
      <t>ザイリュウ</t>
    </rPh>
    <rPh sb="12" eb="14">
      <t>シカク</t>
    </rPh>
    <rPh sb="14" eb="15">
      <t>ベツ</t>
    </rPh>
    <rPh sb="16" eb="20">
      <t>トクベツホウハン</t>
    </rPh>
    <rPh sb="20" eb="22">
      <t>ケンキョ</t>
    </rPh>
    <rPh sb="22" eb="24">
      <t>ジンイン</t>
    </rPh>
    <phoneticPr fontId="2"/>
  </si>
  <si>
    <t>※　｢定住者｣、｢日本人の配偶者等｣、｢技術・人文知識・国際業務｣及び｢特定活動｣の検挙人員は、正規滞在のみの数。</t>
    <rPh sb="3" eb="6">
      <t>テイジュウシャ</t>
    </rPh>
    <rPh sb="9" eb="12">
      <t>ニホンジン</t>
    </rPh>
    <rPh sb="13" eb="16">
      <t>ハイグウシャ</t>
    </rPh>
    <rPh sb="16" eb="17">
      <t>トウ</t>
    </rPh>
    <rPh sb="20" eb="22">
      <t>ギジュツ</t>
    </rPh>
    <rPh sb="23" eb="25">
      <t>ジンブン</t>
    </rPh>
    <rPh sb="25" eb="27">
      <t>チシキ</t>
    </rPh>
    <rPh sb="28" eb="30">
      <t>コクサイ</t>
    </rPh>
    <rPh sb="30" eb="32">
      <t>ギョウム</t>
    </rPh>
    <rPh sb="33" eb="34">
      <t>オヨ</t>
    </rPh>
    <rPh sb="36" eb="38">
      <t>トクテイ</t>
    </rPh>
    <rPh sb="38" eb="40">
      <t>カツドウ</t>
    </rPh>
    <rPh sb="55" eb="5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</si>
</sst>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_ "/>
    <numFmt numFmtId="178" formatCode="0_ "/>
    <numFmt numFmtId="179" formatCode="#,##0_ ;[Red]\-#,##0\ "/>
    <numFmt numFmtId="180" formatCode="0.0_ "/>
    <numFmt numFmtId="181" formatCode="0.0_ ;[Red]\-0.0\ "/>
    <numFmt numFmtId="182" formatCode="#,##0_);[Red]\(#,##0\)"/>
    <numFmt numFmtId="183" formatCode="0_);[Red]\(0\)"/>
    <numFmt numFmtId="184" formatCode="0.0&quot;ポイント&quot;"/>
    <numFmt numFmtId="185" formatCode="#,##0.0_ "/>
    <numFmt numFmtId="186" formatCode="0_ ;[Red]\-0\ "/>
    <numFmt numFmtId="187" formatCode="0.0_ &quot;ポイント&quot;;[Black]\-0.0\ &quot;ポイント&quot;"/>
    <numFmt numFmtId="188" formatCode="0.0%_ ;[Red]\-0.0%\ "/>
    <numFmt numFmtId="189" formatCode="\+#,##0.0;\-#,##0"/>
    <numFmt numFmtId="190" formatCode="#,##0.0;[Red]\-#,##0.0"/>
    <numFmt numFmtId="191" formatCode="0.0%;[Red]\-0.0%\ "/>
  </numFmts>
  <fonts count="7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  <scheme val="major"/>
    </font>
    <font>
      <sz val="11"/>
      <color indexed="8"/>
      <name val="Arial"/>
      <family val="2"/>
    </font>
    <font>
      <b/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8"/>
      <name val="Arial"/>
      <family val="2"/>
    </font>
    <font>
      <sz val="9"/>
      <name val="Arial"/>
      <family val="2"/>
    </font>
    <font>
      <sz val="12"/>
      <color theme="1"/>
      <name val="ＭＳ Ｐゴシック"/>
      <family val="3"/>
      <charset val="128"/>
      <scheme val="major"/>
    </font>
    <font>
      <sz val="12"/>
      <name val="Arial"/>
      <family val="2"/>
    </font>
    <font>
      <sz val="11"/>
      <color rgb="FFFF0000"/>
      <name val="Arial"/>
      <family val="2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ajor"/>
    </font>
    <font>
      <sz val="9"/>
      <color indexed="8"/>
      <name val="Arial"/>
      <family val="2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indexed="8"/>
      <name val="Arial"/>
      <family val="2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8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22"/>
      <color theme="1"/>
      <name val="ＭＳ Ｐゴシック"/>
      <family val="2"/>
      <charset val="128"/>
      <scheme val="minor"/>
    </font>
    <font>
      <sz val="16"/>
      <name val="Arial"/>
      <family val="2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2"/>
      <charset val="128"/>
    </font>
    <font>
      <sz val="10"/>
      <name val="ＭＳ ゴシック"/>
      <family val="2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sz val="11"/>
      <color rgb="FF00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  <xf numFmtId="0" fontId="16" fillId="0" borderId="0">
      <alignment vertical="center"/>
    </xf>
    <xf numFmtId="0" fontId="32" fillId="0" borderId="0"/>
    <xf numFmtId="38" fontId="1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16" fillId="0" borderId="0"/>
    <xf numFmtId="9" fontId="16" fillId="0" borderId="0" applyFont="0" applyFill="0" applyBorder="0" applyAlignment="0" applyProtection="0"/>
    <xf numFmtId="0" fontId="32" fillId="0" borderId="0"/>
    <xf numFmtId="0" fontId="47" fillId="0" borderId="0">
      <alignment vertical="center"/>
    </xf>
  </cellStyleXfs>
  <cellXfs count="115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distributed"/>
    </xf>
    <xf numFmtId="0" fontId="0" fillId="0" borderId="0" xfId="0" applyFill="1">
      <alignment vertical="center"/>
    </xf>
    <xf numFmtId="0" fontId="0" fillId="2" borderId="2" xfId="0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176" fontId="0" fillId="0" borderId="1" xfId="2" applyNumberFormat="1" applyFont="1" applyBorder="1">
      <alignment vertical="center"/>
    </xf>
    <xf numFmtId="0" fontId="3" fillId="0" borderId="0" xfId="0" applyFont="1">
      <alignment vertical="center"/>
    </xf>
    <xf numFmtId="38" fontId="11" fillId="0" borderId="0" xfId="1" applyFont="1" applyFill="1" applyBorder="1" applyAlignment="1">
      <alignment horizontal="center" vertical="center" shrinkToFit="1"/>
    </xf>
    <xf numFmtId="9" fontId="13" fillId="0" borderId="0" xfId="2" applyFont="1" applyFill="1" applyBorder="1" applyAlignment="1">
      <alignment vertical="center" shrinkToFit="1"/>
    </xf>
    <xf numFmtId="38" fontId="10" fillId="0" borderId="8" xfId="1" applyFont="1" applyFill="1" applyBorder="1" applyAlignment="1">
      <alignment horizontal="distributed" vertical="center" shrinkToFit="1"/>
    </xf>
    <xf numFmtId="38" fontId="10" fillId="0" borderId="7" xfId="1" applyFont="1" applyFill="1" applyBorder="1" applyAlignment="1">
      <alignment vertical="center" shrinkToFit="1"/>
    </xf>
    <xf numFmtId="38" fontId="10" fillId="0" borderId="9" xfId="1" applyFont="1" applyFill="1" applyBorder="1" applyAlignment="1">
      <alignment vertical="center" shrinkToFit="1"/>
    </xf>
    <xf numFmtId="176" fontId="13" fillId="0" borderId="0" xfId="2" applyNumberFormat="1" applyFont="1" applyFill="1" applyBorder="1" applyAlignment="1">
      <alignment vertical="center" shrinkToFit="1"/>
    </xf>
    <xf numFmtId="38" fontId="11" fillId="0" borderId="10" xfId="1" applyFont="1" applyFill="1" applyBorder="1" applyAlignment="1">
      <alignment horizontal="distributed" vertical="center" shrinkToFit="1"/>
    </xf>
    <xf numFmtId="38" fontId="10" fillId="0" borderId="11" xfId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distributed" vertical="center" wrapText="1"/>
    </xf>
    <xf numFmtId="38" fontId="10" fillId="0" borderId="13" xfId="1" applyFont="1" applyFill="1" applyBorder="1" applyAlignment="1">
      <alignment vertical="center" shrinkToFit="1"/>
    </xf>
    <xf numFmtId="38" fontId="10" fillId="0" borderId="15" xfId="1" applyFont="1" applyFill="1" applyBorder="1" applyAlignment="1">
      <alignment vertical="center" shrinkToFit="1"/>
    </xf>
    <xf numFmtId="38" fontId="10" fillId="0" borderId="9" xfId="1" applyFont="1" applyFill="1" applyBorder="1" applyAlignment="1">
      <alignment horizontal="distributed" vertical="center" shrinkToFit="1"/>
    </xf>
    <xf numFmtId="38" fontId="11" fillId="0" borderId="9" xfId="1" applyFont="1" applyFill="1" applyBorder="1" applyAlignment="1">
      <alignment horizontal="distributed" vertical="center" shrinkToFit="1"/>
    </xf>
    <xf numFmtId="176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5" fillId="0" borderId="0" xfId="3" applyFont="1" applyBorder="1" applyAlignment="1">
      <alignment vertical="center"/>
    </xf>
    <xf numFmtId="38" fontId="18" fillId="0" borderId="0" xfId="4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38" fontId="10" fillId="0" borderId="0" xfId="4" applyFont="1" applyBorder="1" applyAlignment="1">
      <alignment vertical="center"/>
    </xf>
    <xf numFmtId="179" fontId="14" fillId="0" borderId="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38" fontId="10" fillId="3" borderId="1" xfId="4" applyFont="1" applyFill="1" applyBorder="1" applyAlignment="1">
      <alignment horizontal="center" vertical="center"/>
    </xf>
    <xf numFmtId="178" fontId="16" fillId="3" borderId="1" xfId="4" applyNumberFormat="1" applyFont="1" applyFill="1" applyBorder="1" applyAlignment="1">
      <alignment horizontal="center" vertical="center"/>
    </xf>
    <xf numFmtId="176" fontId="16" fillId="3" borderId="1" xfId="4" applyNumberFormat="1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6" fontId="10" fillId="0" borderId="0" xfId="4" applyNumberFormat="1" applyFont="1" applyBorder="1" applyAlignment="1">
      <alignment vertical="center"/>
    </xf>
    <xf numFmtId="176" fontId="10" fillId="0" borderId="0" xfId="4" applyNumberFormat="1" applyFont="1" applyFill="1" applyBorder="1" applyAlignment="1">
      <alignment vertical="center"/>
    </xf>
    <xf numFmtId="0" fontId="19" fillId="0" borderId="0" xfId="3" applyFont="1" applyFill="1" applyBorder="1" applyAlignment="1">
      <alignment horizontal="center" vertical="center"/>
    </xf>
    <xf numFmtId="178" fontId="5" fillId="0" borderId="0" xfId="3" applyNumberFormat="1" applyFont="1" applyBorder="1" applyAlignment="1">
      <alignment vertical="center"/>
    </xf>
    <xf numFmtId="176" fontId="10" fillId="0" borderId="0" xfId="3" applyNumberFormat="1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23" fillId="0" borderId="0" xfId="3" applyFont="1" applyBorder="1" applyAlignment="1">
      <alignment vertical="center"/>
    </xf>
    <xf numFmtId="178" fontId="6" fillId="0" borderId="0" xfId="3" applyNumberFormat="1" applyFont="1" applyBorder="1" applyAlignment="1">
      <alignment vertical="center"/>
    </xf>
    <xf numFmtId="176" fontId="24" fillId="0" borderId="0" xfId="3" applyNumberFormat="1" applyFont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center" vertical="center"/>
    </xf>
    <xf numFmtId="176" fontId="24" fillId="0" borderId="0" xfId="4" applyNumberFormat="1" applyFont="1" applyBorder="1" applyAlignment="1">
      <alignment vertical="center"/>
    </xf>
    <xf numFmtId="178" fontId="24" fillId="0" borderId="0" xfId="4" applyNumberFormat="1" applyFont="1" applyBorder="1" applyAlignment="1">
      <alignment vertical="center"/>
    </xf>
    <xf numFmtId="0" fontId="5" fillId="0" borderId="0" xfId="3" applyFont="1" applyBorder="1">
      <alignment vertical="center"/>
    </xf>
    <xf numFmtId="0" fontId="10" fillId="0" borderId="0" xfId="3" applyFont="1" applyBorder="1">
      <alignment vertical="center"/>
    </xf>
    <xf numFmtId="0" fontId="19" fillId="0" borderId="0" xfId="3" applyFont="1" applyBorder="1">
      <alignment vertical="center"/>
    </xf>
    <xf numFmtId="38" fontId="18" fillId="2" borderId="1" xfId="4" applyFont="1" applyFill="1" applyBorder="1" applyAlignment="1">
      <alignment horizontal="center" vertical="center"/>
    </xf>
    <xf numFmtId="38" fontId="27" fillId="2" borderId="1" xfId="4" applyFont="1" applyFill="1" applyBorder="1" applyAlignment="1">
      <alignment horizontal="center" vertical="center"/>
    </xf>
    <xf numFmtId="0" fontId="30" fillId="0" borderId="8" xfId="3" applyFont="1" applyFill="1" applyBorder="1" applyAlignment="1">
      <alignment horizontal="distributed" vertical="center"/>
    </xf>
    <xf numFmtId="0" fontId="30" fillId="0" borderId="10" xfId="3" applyFont="1" applyFill="1" applyBorder="1" applyAlignment="1">
      <alignment horizontal="distributed" vertical="center"/>
    </xf>
    <xf numFmtId="0" fontId="30" fillId="0" borderId="11" xfId="3" applyFont="1" applyFill="1" applyBorder="1" applyAlignment="1">
      <alignment horizontal="distributed" vertical="center"/>
    </xf>
    <xf numFmtId="177" fontId="18" fillId="0" borderId="0" xfId="4" applyNumberFormat="1" applyFont="1" applyFill="1" applyBorder="1" applyAlignment="1">
      <alignment vertical="center"/>
    </xf>
    <xf numFmtId="177" fontId="29" fillId="0" borderId="0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176" fontId="18" fillId="0" borderId="0" xfId="4" applyNumberFormat="1" applyFont="1" applyFill="1" applyBorder="1" applyAlignment="1">
      <alignment vertical="center"/>
    </xf>
    <xf numFmtId="0" fontId="30" fillId="0" borderId="9" xfId="3" applyFont="1" applyFill="1" applyBorder="1" applyAlignment="1">
      <alignment horizontal="distributed" vertical="center"/>
    </xf>
    <xf numFmtId="38" fontId="10" fillId="0" borderId="0" xfId="4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23" fillId="0" borderId="0" xfId="3" applyFont="1" applyBorder="1">
      <alignment vertical="center"/>
    </xf>
    <xf numFmtId="0" fontId="6" fillId="0" borderId="0" xfId="3" applyFont="1" applyBorder="1">
      <alignment vertical="center"/>
    </xf>
    <xf numFmtId="0" fontId="24" fillId="0" borderId="0" xfId="3" applyFont="1" applyBorder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0" fontId="24" fillId="0" borderId="0" xfId="5" applyFont="1" applyAlignment="1">
      <alignment vertical="center"/>
    </xf>
    <xf numFmtId="0" fontId="31" fillId="2" borderId="11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center" vertical="center"/>
    </xf>
    <xf numFmtId="0" fontId="33" fillId="2" borderId="11" xfId="8" applyFont="1" applyFill="1" applyBorder="1" applyAlignment="1">
      <alignment horizontal="center" vertical="center" shrinkToFit="1"/>
    </xf>
    <xf numFmtId="0" fontId="24" fillId="0" borderId="0" xfId="7" applyFont="1" applyAlignment="1">
      <alignment vertical="center"/>
    </xf>
    <xf numFmtId="176" fontId="22" fillId="0" borderId="0" xfId="7" applyNumberFormat="1" applyFont="1" applyBorder="1" applyAlignment="1">
      <alignment vertical="center"/>
    </xf>
    <xf numFmtId="0" fontId="31" fillId="0" borderId="21" xfId="5" applyFont="1" applyBorder="1" applyAlignment="1">
      <alignment horizontal="center" vertical="center"/>
    </xf>
    <xf numFmtId="0" fontId="33" fillId="4" borderId="10" xfId="8" applyFont="1" applyFill="1" applyBorder="1" applyAlignment="1">
      <alignment horizontal="left" vertical="center"/>
    </xf>
    <xf numFmtId="177" fontId="22" fillId="0" borderId="1" xfId="7" applyNumberFormat="1" applyFont="1" applyBorder="1" applyAlignment="1">
      <alignment horizontal="center" vertical="center"/>
    </xf>
    <xf numFmtId="177" fontId="22" fillId="0" borderId="1" xfId="5" applyNumberFormat="1" applyFont="1" applyBorder="1" applyAlignment="1">
      <alignment horizontal="center" vertical="center"/>
    </xf>
    <xf numFmtId="0" fontId="33" fillId="4" borderId="8" xfId="8" applyFont="1" applyFill="1" applyBorder="1" applyAlignment="1">
      <alignment horizontal="left" vertical="center"/>
    </xf>
    <xf numFmtId="0" fontId="33" fillId="0" borderId="8" xfId="8" applyFont="1" applyBorder="1" applyAlignment="1">
      <alignment vertical="center"/>
    </xf>
    <xf numFmtId="0" fontId="33" fillId="0" borderId="11" xfId="8" applyFont="1" applyBorder="1" applyAlignment="1">
      <alignment vertical="center"/>
    </xf>
    <xf numFmtId="178" fontId="0" fillId="0" borderId="0" xfId="0" applyNumberFormat="1" applyFont="1" applyAlignment="1">
      <alignment horizontal="right" vertical="center"/>
    </xf>
    <xf numFmtId="178" fontId="35" fillId="0" borderId="0" xfId="0" applyNumberFormat="1" applyFont="1" applyBorder="1" applyAlignment="1">
      <alignment horizontal="right" vertical="center"/>
    </xf>
    <xf numFmtId="176" fontId="35" fillId="0" borderId="0" xfId="2" applyNumberFormat="1" applyFont="1">
      <alignment vertical="center"/>
    </xf>
    <xf numFmtId="38" fontId="0" fillId="0" borderId="0" xfId="1" applyFont="1" applyFill="1">
      <alignment vertical="center"/>
    </xf>
    <xf numFmtId="178" fontId="0" fillId="0" borderId="0" xfId="0" applyNumberFormat="1" applyFont="1" applyFill="1" applyAlignment="1">
      <alignment horizontal="right" vertical="center"/>
    </xf>
    <xf numFmtId="178" fontId="35" fillId="0" borderId="0" xfId="0" applyNumberFormat="1" applyFont="1" applyFill="1" applyBorder="1" applyAlignment="1">
      <alignment horizontal="right" vertical="center"/>
    </xf>
    <xf numFmtId="176" fontId="35" fillId="0" borderId="0" xfId="2" applyNumberFormat="1" applyFont="1" applyFill="1">
      <alignment vertical="center"/>
    </xf>
    <xf numFmtId="38" fontId="0" fillId="0" borderId="0" xfId="1" applyFont="1" applyFill="1" applyAlignment="1">
      <alignment vertical="center"/>
    </xf>
    <xf numFmtId="176" fontId="16" fillId="2" borderId="28" xfId="2" applyNumberFormat="1" applyFont="1" applyFill="1" applyBorder="1" applyAlignment="1">
      <alignment horizontal="center" vertical="center" wrapText="1"/>
    </xf>
    <xf numFmtId="176" fontId="10" fillId="2" borderId="28" xfId="2" applyNumberFormat="1" applyFont="1" applyFill="1" applyBorder="1">
      <alignment vertical="center"/>
    </xf>
    <xf numFmtId="38" fontId="5" fillId="0" borderId="11" xfId="1" applyFont="1" applyFill="1" applyBorder="1">
      <alignment vertical="center"/>
    </xf>
    <xf numFmtId="38" fontId="5" fillId="0" borderId="9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38" fontId="5" fillId="0" borderId="8" xfId="1" applyFont="1" applyFill="1" applyBorder="1">
      <alignment vertical="center"/>
    </xf>
    <xf numFmtId="176" fontId="10" fillId="0" borderId="28" xfId="2" applyNumberFormat="1" applyFont="1" applyFill="1" applyBorder="1">
      <alignment vertical="center"/>
    </xf>
    <xf numFmtId="38" fontId="4" fillId="0" borderId="7" xfId="1" applyFont="1" applyFill="1" applyBorder="1" applyAlignment="1">
      <alignment horizontal="distributed" vertical="distributed"/>
    </xf>
    <xf numFmtId="38" fontId="4" fillId="0" borderId="0" xfId="1" applyFont="1" applyFill="1" applyBorder="1" applyAlignment="1">
      <alignment horizontal="distributed" vertical="distributed"/>
    </xf>
    <xf numFmtId="176" fontId="5" fillId="0" borderId="11" xfId="2" applyNumberFormat="1" applyFont="1" applyFill="1" applyBorder="1">
      <alignment vertical="center"/>
    </xf>
    <xf numFmtId="176" fontId="5" fillId="0" borderId="9" xfId="2" applyNumberFormat="1" applyFont="1" applyFill="1" applyBorder="1">
      <alignment vertical="center"/>
    </xf>
    <xf numFmtId="38" fontId="4" fillId="0" borderId="0" xfId="1" applyFont="1" applyFill="1" applyAlignment="1">
      <alignment horizontal="distributed" vertical="distributed"/>
    </xf>
    <xf numFmtId="38" fontId="4" fillId="0" borderId="0" xfId="1" applyFont="1" applyFill="1" applyAlignment="1">
      <alignment horizontal="left" vertical="distributed"/>
    </xf>
    <xf numFmtId="38" fontId="5" fillId="0" borderId="0" xfId="1" applyFont="1" applyFill="1">
      <alignment vertical="center"/>
    </xf>
    <xf numFmtId="176" fontId="10" fillId="0" borderId="0" xfId="2" applyNumberFormat="1" applyFont="1" applyFill="1">
      <alignment vertical="center"/>
    </xf>
    <xf numFmtId="176" fontId="10" fillId="2" borderId="35" xfId="2" applyNumberFormat="1" applyFont="1" applyFill="1" applyBorder="1">
      <alignment vertical="center"/>
    </xf>
    <xf numFmtId="176" fontId="10" fillId="0" borderId="35" xfId="2" applyNumberFormat="1" applyFont="1" applyFill="1" applyBorder="1">
      <alignment vertical="center"/>
    </xf>
    <xf numFmtId="176" fontId="10" fillId="0" borderId="36" xfId="2" applyNumberFormat="1" applyFont="1" applyFill="1" applyBorder="1">
      <alignment vertical="center"/>
    </xf>
    <xf numFmtId="38" fontId="5" fillId="0" borderId="9" xfId="1" applyFont="1" applyBorder="1">
      <alignment vertical="center"/>
    </xf>
    <xf numFmtId="176" fontId="10" fillId="0" borderId="37" xfId="2" applyNumberFormat="1" applyFont="1" applyFill="1" applyBorder="1">
      <alignment vertical="center"/>
    </xf>
    <xf numFmtId="38" fontId="4" fillId="0" borderId="0" xfId="1" applyFont="1" applyFill="1" applyBorder="1" applyAlignment="1">
      <alignment horizontal="center" vertical="distributed"/>
    </xf>
    <xf numFmtId="38" fontId="5" fillId="0" borderId="0" xfId="1" applyFont="1" applyFill="1" applyBorder="1">
      <alignment vertical="center"/>
    </xf>
    <xf numFmtId="176" fontId="10" fillId="0" borderId="0" xfId="2" applyNumberFormat="1" applyFont="1" applyFill="1" applyBorder="1">
      <alignment vertical="center"/>
    </xf>
    <xf numFmtId="38" fontId="5" fillId="0" borderId="8" xfId="1" applyFont="1" applyBorder="1">
      <alignment vertical="center"/>
    </xf>
    <xf numFmtId="38" fontId="4" fillId="0" borderId="0" xfId="1" applyFont="1" applyFill="1">
      <alignment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8" fontId="36" fillId="0" borderId="0" xfId="0" applyNumberFormat="1" applyFont="1" applyAlignment="1">
      <alignment horizontal="right" vertical="center"/>
    </xf>
    <xf numFmtId="178" fontId="37" fillId="0" borderId="0" xfId="0" applyNumberFormat="1" applyFont="1" applyBorder="1" applyAlignment="1">
      <alignment horizontal="right" vertical="center"/>
    </xf>
    <xf numFmtId="176" fontId="37" fillId="0" borderId="0" xfId="2" applyNumberFormat="1" applyFont="1">
      <alignment vertical="center"/>
    </xf>
    <xf numFmtId="0" fontId="38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0" fontId="30" fillId="0" borderId="1" xfId="0" applyFont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0" fontId="39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41" fillId="0" borderId="0" xfId="8" applyFont="1" applyAlignment="1">
      <alignment vertical="center" shrinkToFit="1"/>
    </xf>
    <xf numFmtId="0" fontId="14" fillId="2" borderId="1" xfId="10" applyFont="1" applyFill="1" applyBorder="1" applyAlignment="1">
      <alignment horizontal="center" vertical="center" shrinkToFit="1"/>
    </xf>
    <xf numFmtId="0" fontId="14" fillId="2" borderId="14" xfId="10" applyFont="1" applyFill="1" applyBorder="1" applyAlignment="1">
      <alignment horizontal="center" vertical="center" shrinkToFit="1"/>
    </xf>
    <xf numFmtId="0" fontId="47" fillId="2" borderId="17" xfId="10" applyFont="1" applyFill="1" applyBorder="1" applyAlignment="1">
      <alignment horizontal="center" vertical="center" shrinkToFit="1"/>
    </xf>
    <xf numFmtId="0" fontId="47" fillId="2" borderId="1" xfId="10" applyFont="1" applyFill="1" applyBorder="1" applyAlignment="1">
      <alignment horizontal="center" vertical="center" shrinkToFit="1"/>
    </xf>
    <xf numFmtId="179" fontId="14" fillId="0" borderId="45" xfId="11" applyNumberFormat="1" applyFont="1" applyFill="1" applyBorder="1" applyAlignment="1">
      <alignment vertical="center" shrinkToFit="1"/>
    </xf>
    <xf numFmtId="179" fontId="14" fillId="0" borderId="46" xfId="11" applyNumberFormat="1" applyFont="1" applyFill="1" applyBorder="1" applyAlignment="1">
      <alignment vertical="center" shrinkToFit="1"/>
    </xf>
    <xf numFmtId="179" fontId="14" fillId="0" borderId="47" xfId="11" applyNumberFormat="1" applyFont="1" applyFill="1" applyBorder="1" applyAlignment="1">
      <alignment vertical="center" shrinkToFit="1"/>
    </xf>
    <xf numFmtId="179" fontId="14" fillId="0" borderId="11" xfId="11" applyNumberFormat="1" applyFont="1" applyFill="1" applyBorder="1" applyAlignment="1">
      <alignment vertical="center" shrinkToFit="1"/>
    </xf>
    <xf numFmtId="0" fontId="46" fillId="0" borderId="10" xfId="10" applyFont="1" applyFill="1" applyBorder="1" applyAlignment="1">
      <alignment horizontal="center" vertical="center"/>
    </xf>
    <xf numFmtId="179" fontId="14" fillId="0" borderId="48" xfId="11" applyNumberFormat="1" applyFont="1" applyFill="1" applyBorder="1" applyAlignment="1">
      <alignment vertical="center" shrinkToFit="1"/>
    </xf>
    <xf numFmtId="179" fontId="14" fillId="0" borderId="49" xfId="11" applyNumberFormat="1" applyFont="1" applyFill="1" applyBorder="1" applyAlignment="1">
      <alignment vertical="center" shrinkToFit="1"/>
    </xf>
    <xf numFmtId="179" fontId="14" fillId="0" borderId="50" xfId="11" applyNumberFormat="1" applyFont="1" applyFill="1" applyBorder="1" applyAlignment="1">
      <alignment vertical="center" shrinkToFit="1"/>
    </xf>
    <xf numFmtId="179" fontId="14" fillId="0" borderId="51" xfId="11" applyNumberFormat="1" applyFont="1" applyFill="1" applyBorder="1" applyAlignment="1">
      <alignment vertical="center" shrinkToFit="1"/>
    </xf>
    <xf numFmtId="0" fontId="46" fillId="0" borderId="9" xfId="1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46" fillId="0" borderId="21" xfId="10" applyFont="1" applyFill="1" applyBorder="1" applyAlignment="1">
      <alignment horizontal="center" vertical="center"/>
    </xf>
    <xf numFmtId="179" fontId="14" fillId="0" borderId="52" xfId="11" applyNumberFormat="1" applyFont="1" applyFill="1" applyBorder="1" applyAlignment="1">
      <alignment vertical="center" shrinkToFit="1"/>
    </xf>
    <xf numFmtId="179" fontId="14" fillId="0" borderId="53" xfId="11" applyNumberFormat="1" applyFont="1" applyFill="1" applyBorder="1" applyAlignment="1">
      <alignment vertical="center" shrinkToFit="1"/>
    </xf>
    <xf numFmtId="179" fontId="14" fillId="0" borderId="54" xfId="11" applyNumberFormat="1" applyFont="1" applyFill="1" applyBorder="1" applyAlignment="1">
      <alignment vertical="center" shrinkToFit="1"/>
    </xf>
    <xf numFmtId="179" fontId="14" fillId="0" borderId="55" xfId="11" applyNumberFormat="1" applyFont="1" applyFill="1" applyBorder="1" applyAlignment="1">
      <alignment vertical="center" shrinkToFit="1"/>
    </xf>
    <xf numFmtId="0" fontId="46" fillId="0" borderId="11" xfId="10" applyFont="1" applyFill="1" applyBorder="1" applyAlignment="1">
      <alignment horizontal="left" vertical="center"/>
    </xf>
    <xf numFmtId="0" fontId="34" fillId="0" borderId="0" xfId="12" applyFont="1" applyFill="1" applyAlignment="1">
      <alignment vertical="center"/>
    </xf>
    <xf numFmtId="0" fontId="29" fillId="0" borderId="0" xfId="12" applyFont="1" applyFill="1" applyAlignment="1">
      <alignment vertical="center"/>
    </xf>
    <xf numFmtId="0" fontId="29" fillId="0" borderId="0" xfId="12" applyFont="1" applyFill="1" applyAlignment="1">
      <alignment horizontal="center" vertical="center"/>
    </xf>
    <xf numFmtId="0" fontId="29" fillId="0" borderId="0" xfId="12" applyFont="1" applyFill="1" applyAlignment="1">
      <alignment vertical="center" wrapText="1"/>
    </xf>
    <xf numFmtId="0" fontId="34" fillId="0" borderId="0" xfId="12" applyFont="1" applyFill="1" applyAlignment="1">
      <alignment vertical="center" wrapText="1"/>
    </xf>
    <xf numFmtId="179" fontId="18" fillId="0" borderId="63" xfId="13" applyNumberFormat="1" applyFont="1" applyFill="1" applyBorder="1" applyAlignment="1">
      <alignment vertical="center"/>
    </xf>
    <xf numFmtId="179" fontId="18" fillId="0" borderId="66" xfId="13" applyNumberFormat="1" applyFont="1" applyFill="1" applyBorder="1" applyAlignment="1">
      <alignment vertical="center"/>
    </xf>
    <xf numFmtId="0" fontId="48" fillId="0" borderId="7" xfId="12" applyFont="1" applyFill="1" applyBorder="1" applyAlignment="1">
      <alignment horizontal="center" vertical="center"/>
    </xf>
    <xf numFmtId="179" fontId="18" fillId="0" borderId="1" xfId="13" applyNumberFormat="1" applyFont="1" applyFill="1" applyBorder="1" applyAlignment="1">
      <alignment vertical="center"/>
    </xf>
    <xf numFmtId="179" fontId="18" fillId="0" borderId="14" xfId="13" applyNumberFormat="1" applyFont="1" applyFill="1" applyBorder="1" applyAlignment="1">
      <alignment vertical="center"/>
    </xf>
    <xf numFmtId="179" fontId="18" fillId="0" borderId="15" xfId="13" applyNumberFormat="1" applyFont="1" applyFill="1" applyBorder="1" applyAlignment="1">
      <alignment vertical="center"/>
    </xf>
    <xf numFmtId="0" fontId="48" fillId="0" borderId="10" xfId="12" applyFont="1" applyFill="1" applyBorder="1" applyAlignment="1">
      <alignment horizontal="center" vertical="center"/>
    </xf>
    <xf numFmtId="0" fontId="48" fillId="0" borderId="67" xfId="12" applyFont="1" applyFill="1" applyBorder="1" applyAlignment="1">
      <alignment horizontal="center" vertical="center"/>
    </xf>
    <xf numFmtId="179" fontId="18" fillId="0" borderId="10" xfId="13" applyNumberFormat="1" applyFont="1" applyFill="1" applyBorder="1" applyAlignment="1">
      <alignment vertical="center"/>
    </xf>
    <xf numFmtId="0" fontId="48" fillId="0" borderId="11" xfId="12" applyFont="1" applyFill="1" applyBorder="1" applyAlignment="1">
      <alignment horizontal="center" vertical="center"/>
    </xf>
    <xf numFmtId="0" fontId="49" fillId="0" borderId="0" xfId="12" applyFont="1" applyFill="1" applyBorder="1" applyAlignment="1">
      <alignment horizontal="center" vertical="center"/>
    </xf>
    <xf numFmtId="179" fontId="24" fillId="0" borderId="0" xfId="13" applyNumberFormat="1" applyFont="1" applyFill="1" applyBorder="1" applyAlignment="1">
      <alignment vertical="center"/>
    </xf>
    <xf numFmtId="0" fontId="34" fillId="0" borderId="0" xfId="12" applyFont="1" applyFill="1" applyAlignment="1">
      <alignment horizontal="center" vertical="center"/>
    </xf>
    <xf numFmtId="178" fontId="0" fillId="0" borderId="0" xfId="0" applyNumberFormat="1">
      <alignment vertical="center"/>
    </xf>
    <xf numFmtId="179" fontId="29" fillId="0" borderId="69" xfId="14" applyNumberFormat="1" applyFont="1" applyFill="1" applyBorder="1" applyAlignment="1">
      <alignment vertical="center"/>
    </xf>
    <xf numFmtId="0" fontId="48" fillId="0" borderId="10" xfId="14" applyFont="1" applyFill="1" applyBorder="1" applyAlignment="1">
      <alignment horizontal="distributed" vertical="center"/>
    </xf>
    <xf numFmtId="0" fontId="48" fillId="0" borderId="11" xfId="14" applyFont="1" applyFill="1" applyBorder="1" applyAlignment="1">
      <alignment horizontal="distributed" vertical="center" shrinkToFit="1"/>
    </xf>
    <xf numFmtId="0" fontId="48" fillId="0" borderId="11" xfId="14" applyFont="1" applyFill="1" applyBorder="1" applyAlignment="1">
      <alignment horizontal="distributed" vertical="center"/>
    </xf>
    <xf numFmtId="179" fontId="52" fillId="0" borderId="69" xfId="14" applyNumberFormat="1" applyFont="1" applyFill="1" applyBorder="1" applyAlignment="1">
      <alignment horizontal="center" vertical="center"/>
    </xf>
    <xf numFmtId="0" fontId="33" fillId="0" borderId="11" xfId="14" applyFont="1" applyFill="1" applyBorder="1" applyAlignment="1">
      <alignment horizontal="distributed" vertical="center" shrinkToFit="1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54" fillId="0" borderId="0" xfId="15" applyNumberFormat="1" applyFont="1" applyFill="1" applyBorder="1" applyAlignment="1">
      <alignment horizontal="right" vertical="center"/>
    </xf>
    <xf numFmtId="177" fontId="14" fillId="0" borderId="72" xfId="15" applyNumberFormat="1" applyFont="1" applyFill="1" applyBorder="1" applyAlignment="1">
      <alignment horizontal="right" vertical="center"/>
    </xf>
    <xf numFmtId="0" fontId="54" fillId="0" borderId="7" xfId="15" applyFont="1" applyFill="1" applyBorder="1" applyAlignment="1">
      <alignment horizontal="left" vertical="center"/>
    </xf>
    <xf numFmtId="0" fontId="14" fillId="0" borderId="33" xfId="15" applyFont="1" applyFill="1" applyBorder="1" applyAlignment="1">
      <alignment horizontal="left" vertical="center"/>
    </xf>
    <xf numFmtId="0" fontId="53" fillId="0" borderId="10" xfId="15" applyFont="1" applyFill="1" applyBorder="1" applyAlignment="1">
      <alignment horizontal="distributed" vertical="center"/>
    </xf>
    <xf numFmtId="0" fontId="54" fillId="0" borderId="25" xfId="15" applyFont="1" applyFill="1" applyBorder="1" applyAlignment="1">
      <alignment horizontal="left" vertical="center"/>
    </xf>
    <xf numFmtId="177" fontId="14" fillId="0" borderId="71" xfId="15" applyNumberFormat="1" applyFont="1" applyFill="1" applyBorder="1" applyAlignment="1">
      <alignment horizontal="left" vertical="center"/>
    </xf>
    <xf numFmtId="0" fontId="14" fillId="0" borderId="72" xfId="15" applyFont="1" applyFill="1" applyBorder="1" applyAlignment="1">
      <alignment horizontal="left" vertical="center"/>
    </xf>
    <xf numFmtId="0" fontId="53" fillId="0" borderId="11" xfId="15" applyFont="1" applyFill="1" applyBorder="1" applyAlignment="1">
      <alignment horizontal="distributed" vertical="center"/>
    </xf>
    <xf numFmtId="0" fontId="10" fillId="2" borderId="21" xfId="7" applyFont="1" applyFill="1" applyBorder="1" applyAlignment="1">
      <alignment horizontal="center" vertical="center" shrinkToFit="1"/>
    </xf>
    <xf numFmtId="0" fontId="10" fillId="2" borderId="25" xfId="7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vertical="center" shrinkToFit="1"/>
    </xf>
    <xf numFmtId="0" fontId="53" fillId="4" borderId="11" xfId="8" applyFont="1" applyFill="1" applyBorder="1" applyAlignment="1">
      <alignment horizontal="distributed" vertical="center" shrinkToFit="1"/>
    </xf>
    <xf numFmtId="179" fontId="10" fillId="0" borderId="11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47" fillId="3" borderId="10" xfId="12" applyFont="1" applyFill="1" applyBorder="1" applyAlignment="1">
      <alignment horizontal="center" vertical="center" wrapText="1"/>
    </xf>
    <xf numFmtId="0" fontId="47" fillId="3" borderId="21" xfId="12" applyFont="1" applyFill="1" applyBorder="1" applyAlignment="1">
      <alignment horizontal="center" vertical="center" wrapText="1"/>
    </xf>
    <xf numFmtId="0" fontId="47" fillId="3" borderId="21" xfId="12" applyFont="1" applyFill="1" applyBorder="1" applyAlignment="1">
      <alignment horizontal="center" vertical="center" shrinkToFit="1"/>
    </xf>
    <xf numFmtId="0" fontId="42" fillId="3" borderId="21" xfId="12" applyFont="1" applyFill="1" applyBorder="1" applyAlignment="1">
      <alignment horizontal="center" vertical="center" wrapText="1"/>
    </xf>
    <xf numFmtId="0" fontId="47" fillId="0" borderId="0" xfId="12" applyFont="1" applyFill="1" applyBorder="1" applyAlignment="1">
      <alignment horizontal="center" vertical="center" wrapText="1"/>
    </xf>
    <xf numFmtId="179" fontId="10" fillId="5" borderId="1" xfId="0" applyNumberFormat="1" applyFont="1" applyFill="1" applyBorder="1" applyAlignment="1">
      <alignment vertical="center"/>
    </xf>
    <xf numFmtId="179" fontId="10" fillId="5" borderId="0" xfId="0" applyNumberFormat="1" applyFont="1" applyFill="1" applyBorder="1" applyAlignment="1">
      <alignment vertical="center"/>
    </xf>
    <xf numFmtId="179" fontId="10" fillId="5" borderId="66" xfId="0" applyNumberFormat="1" applyFont="1" applyFill="1" applyBorder="1" applyAlignment="1">
      <alignment vertical="center"/>
    </xf>
    <xf numFmtId="0" fontId="47" fillId="5" borderId="8" xfId="12" applyFont="1" applyFill="1" applyBorder="1" applyAlignment="1">
      <alignment horizontal="center" vertical="center"/>
    </xf>
    <xf numFmtId="0" fontId="47" fillId="5" borderId="7" xfId="12" applyFont="1" applyFill="1" applyBorder="1" applyAlignment="1">
      <alignment horizontal="center" vertical="center"/>
    </xf>
    <xf numFmtId="176" fontId="10" fillId="5" borderId="0" xfId="12" applyNumberFormat="1" applyFont="1" applyFill="1" applyBorder="1" applyAlignment="1">
      <alignment vertical="center" shrinkToFit="1"/>
    </xf>
    <xf numFmtId="0" fontId="47" fillId="5" borderId="10" xfId="12" applyFont="1" applyFill="1" applyBorder="1" applyAlignment="1">
      <alignment horizontal="center" vertical="center"/>
    </xf>
    <xf numFmtId="179" fontId="10" fillId="5" borderId="21" xfId="0" applyNumberFormat="1" applyFont="1" applyFill="1" applyBorder="1" applyAlignment="1">
      <alignment vertical="center"/>
    </xf>
    <xf numFmtId="0" fontId="47" fillId="5" borderId="11" xfId="12" applyFont="1" applyFill="1" applyBorder="1" applyAlignment="1">
      <alignment horizontal="center" vertical="center"/>
    </xf>
    <xf numFmtId="186" fontId="35" fillId="0" borderId="0" xfId="0" applyNumberFormat="1" applyFont="1">
      <alignment vertical="center"/>
    </xf>
    <xf numFmtId="176" fontId="35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8" fontId="5" fillId="0" borderId="32" xfId="1" applyFont="1" applyBorder="1" applyAlignment="1">
      <alignment horizontal="right" vertical="center"/>
    </xf>
    <xf numFmtId="0" fontId="40" fillId="0" borderId="1" xfId="0" applyFont="1" applyBorder="1" applyAlignment="1">
      <alignment horizontal="distributed" vertical="center"/>
    </xf>
    <xf numFmtId="38" fontId="5" fillId="0" borderId="38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0" fontId="40" fillId="0" borderId="1" xfId="0" applyFont="1" applyBorder="1" applyAlignment="1">
      <alignment horizontal="distributed" vertical="center" wrapText="1"/>
    </xf>
    <xf numFmtId="38" fontId="20" fillId="0" borderId="40" xfId="1" applyFont="1" applyBorder="1" applyAlignment="1">
      <alignment horizontal="center" vertical="center"/>
    </xf>
    <xf numFmtId="0" fontId="30" fillId="0" borderId="1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38" fontId="5" fillId="0" borderId="0" xfId="1" applyFont="1" applyBorder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0" applyNumberFormat="1" applyFont="1" applyBorder="1">
      <alignment vertical="center"/>
    </xf>
    <xf numFmtId="176" fontId="25" fillId="0" borderId="0" xfId="2" applyNumberFormat="1" applyFont="1" applyBorder="1">
      <alignment vertical="center"/>
    </xf>
    <xf numFmtId="0" fontId="24" fillId="6" borderId="25" xfId="0" applyFont="1" applyFill="1" applyBorder="1" applyAlignment="1">
      <alignment vertical="center"/>
    </xf>
    <xf numFmtId="177" fontId="51" fillId="0" borderId="75" xfId="18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77" fontId="51" fillId="0" borderId="25" xfId="18" applyNumberFormat="1" applyFont="1" applyFill="1" applyBorder="1" applyAlignment="1">
      <alignment vertical="center"/>
    </xf>
    <xf numFmtId="177" fontId="51" fillId="0" borderId="76" xfId="18" applyNumberFormat="1" applyFont="1" applyFill="1" applyBorder="1" applyAlignment="1">
      <alignment vertical="center"/>
    </xf>
    <xf numFmtId="177" fontId="51" fillId="0" borderId="77" xfId="18" applyNumberFormat="1" applyFont="1" applyFill="1" applyBorder="1" applyAlignment="1">
      <alignment vertical="center"/>
    </xf>
    <xf numFmtId="0" fontId="24" fillId="0" borderId="9" xfId="0" applyFont="1" applyFill="1" applyBorder="1" applyAlignment="1">
      <alignment vertical="center"/>
    </xf>
    <xf numFmtId="0" fontId="60" fillId="0" borderId="9" xfId="0" applyFont="1" applyBorder="1" applyAlignment="1">
      <alignment vertical="center"/>
    </xf>
    <xf numFmtId="0" fontId="46" fillId="0" borderId="0" xfId="18" applyFont="1" applyFill="1" applyBorder="1" applyAlignment="1">
      <alignment vertical="center" wrapText="1" shrinkToFit="1"/>
    </xf>
    <xf numFmtId="0" fontId="61" fillId="0" borderId="0" xfId="0" applyFont="1">
      <alignment vertical="center"/>
    </xf>
    <xf numFmtId="0" fontId="62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179" fontId="24" fillId="0" borderId="11" xfId="0" applyNumberFormat="1" applyFont="1" applyBorder="1" applyAlignment="1">
      <alignment vertical="center"/>
    </xf>
    <xf numFmtId="176" fontId="24" fillId="0" borderId="29" xfId="0" applyNumberFormat="1" applyFont="1" applyBorder="1" applyAlignment="1">
      <alignment vertical="center"/>
    </xf>
    <xf numFmtId="179" fontId="24" fillId="0" borderId="41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179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179" fontId="24" fillId="0" borderId="0" xfId="0" applyNumberFormat="1" applyFont="1" applyBorder="1" applyAlignment="1">
      <alignment horizontal="center" vertical="center"/>
    </xf>
    <xf numFmtId="186" fontId="0" fillId="0" borderId="0" xfId="0" applyNumberForma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5" fillId="0" borderId="32" xfId="1" applyFont="1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38" fontId="5" fillId="0" borderId="38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0" xfId="1" applyFont="1" applyFill="1" applyBorder="1" applyAlignment="1">
      <alignment vertical="center"/>
    </xf>
    <xf numFmtId="0" fontId="4" fillId="0" borderId="13" xfId="0" applyFont="1" applyBorder="1" applyAlignment="1">
      <alignment horizontal="distributed" vertical="center" shrinkToFit="1"/>
    </xf>
    <xf numFmtId="0" fontId="30" fillId="0" borderId="13" xfId="0" applyFont="1" applyBorder="1" applyAlignment="1">
      <alignment horizontal="distributed" vertical="center" wrapText="1"/>
    </xf>
    <xf numFmtId="0" fontId="0" fillId="0" borderId="0" xfId="0" applyAlignment="1">
      <alignment vertical="center" shrinkToFit="1"/>
    </xf>
    <xf numFmtId="186" fontId="10" fillId="0" borderId="0" xfId="3" applyNumberFormat="1" applyFont="1" applyBorder="1">
      <alignment vertical="center"/>
    </xf>
    <xf numFmtId="186" fontId="24" fillId="0" borderId="0" xfId="3" applyNumberFormat="1" applyFont="1" applyBorder="1">
      <alignment vertical="center"/>
    </xf>
    <xf numFmtId="186" fontId="18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0" fontId="31" fillId="0" borderId="1" xfId="7" applyFont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0" fontId="31" fillId="0" borderId="1" xfId="5" applyFont="1" applyBorder="1" applyAlignment="1">
      <alignment horizontal="center" vertical="center"/>
    </xf>
    <xf numFmtId="0" fontId="48" fillId="0" borderId="14" xfId="12" applyFont="1" applyFill="1" applyBorder="1" applyAlignment="1">
      <alignment horizontal="center" vertical="center"/>
    </xf>
    <xf numFmtId="0" fontId="48" fillId="0" borderId="8" xfId="12" applyFont="1" applyFill="1" applyBorder="1" applyAlignment="1">
      <alignment horizontal="center" vertical="center"/>
    </xf>
    <xf numFmtId="0" fontId="48" fillId="3" borderId="25" xfId="12" applyFont="1" applyFill="1" applyBorder="1" applyAlignment="1">
      <alignment horizontal="center" vertical="center" wrapText="1"/>
    </xf>
    <xf numFmtId="0" fontId="48" fillId="3" borderId="16" xfId="12" applyFont="1" applyFill="1" applyBorder="1" applyAlignment="1">
      <alignment horizontal="center" vertical="center" wrapText="1"/>
    </xf>
    <xf numFmtId="0" fontId="48" fillId="3" borderId="21" xfId="12" applyFont="1" applyFill="1" applyBorder="1" applyAlignment="1">
      <alignment horizontal="center" vertical="center" shrinkToFit="1"/>
    </xf>
    <xf numFmtId="0" fontId="48" fillId="3" borderId="11" xfId="12" applyFont="1" applyFill="1" applyBorder="1" applyAlignment="1">
      <alignment horizontal="center" vertical="center" shrinkToFit="1"/>
    </xf>
    <xf numFmtId="0" fontId="47" fillId="5" borderId="14" xfId="12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" fontId="7" fillId="0" borderId="0" xfId="1" applyNumberFormat="1" applyFont="1" applyFill="1" applyBorder="1">
      <alignment vertical="center"/>
    </xf>
    <xf numFmtId="176" fontId="7" fillId="0" borderId="0" xfId="2" applyNumberFormat="1" applyFont="1" applyFill="1" applyBorder="1">
      <alignment vertical="center"/>
    </xf>
    <xf numFmtId="3" fontId="6" fillId="0" borderId="0" xfId="1" applyNumberFormat="1" applyFont="1" applyFill="1" applyBorder="1">
      <alignment vertical="center"/>
    </xf>
    <xf numFmtId="176" fontId="6" fillId="0" borderId="0" xfId="2" applyNumberFormat="1" applyFont="1" applyFill="1" applyBorder="1">
      <alignment vertical="center"/>
    </xf>
    <xf numFmtId="176" fontId="0" fillId="0" borderId="13" xfId="2" applyNumberFormat="1" applyFont="1" applyBorder="1">
      <alignment vertical="center"/>
    </xf>
    <xf numFmtId="38" fontId="11" fillId="3" borderId="13" xfId="1" applyFont="1" applyFill="1" applyBorder="1" applyAlignment="1">
      <alignment horizontal="center" vertical="center" shrinkToFit="1"/>
    </xf>
    <xf numFmtId="38" fontId="10" fillId="0" borderId="78" xfId="1" applyFont="1" applyFill="1" applyBorder="1" applyAlignment="1">
      <alignment vertical="center" shrinkToFit="1"/>
    </xf>
    <xf numFmtId="38" fontId="10" fillId="0" borderId="17" xfId="1" applyFont="1" applyFill="1" applyBorder="1" applyAlignment="1">
      <alignment vertical="center" shrinkToFit="1"/>
    </xf>
    <xf numFmtId="0" fontId="14" fillId="0" borderId="70" xfId="0" applyNumberFormat="1" applyFont="1" applyFill="1" applyBorder="1" applyAlignment="1">
      <alignment horizontal="right" vertical="center" shrinkToFit="1"/>
    </xf>
    <xf numFmtId="38" fontId="10" fillId="0" borderId="81" xfId="1" applyFont="1" applyFill="1" applyBorder="1" applyAlignment="1">
      <alignment vertical="center" shrinkToFit="1"/>
    </xf>
    <xf numFmtId="38" fontId="4" fillId="0" borderId="81" xfId="1" applyFont="1" applyFill="1" applyBorder="1" applyAlignment="1">
      <alignment horizontal="distributed" vertical="center" shrinkToFit="1"/>
    </xf>
    <xf numFmtId="38" fontId="10" fillId="0" borderId="83" xfId="1" applyFont="1" applyFill="1" applyBorder="1" applyAlignment="1">
      <alignment vertical="center" shrinkToFit="1"/>
    </xf>
    <xf numFmtId="38" fontId="10" fillId="0" borderId="82" xfId="1" applyFont="1" applyFill="1" applyBorder="1" applyAlignment="1">
      <alignment vertical="center" shrinkToFit="1"/>
    </xf>
    <xf numFmtId="0" fontId="4" fillId="0" borderId="84" xfId="0" applyFont="1" applyFill="1" applyBorder="1" applyAlignment="1">
      <alignment horizontal="distributed" vertical="center" wrapText="1"/>
    </xf>
    <xf numFmtId="0" fontId="4" fillId="0" borderId="85" xfId="0" applyFont="1" applyFill="1" applyBorder="1" applyAlignment="1">
      <alignment horizontal="distributed" vertical="center" shrinkToFit="1"/>
    </xf>
    <xf numFmtId="38" fontId="11" fillId="0" borderId="81" xfId="1" applyFont="1" applyFill="1" applyBorder="1" applyAlignment="1">
      <alignment horizontal="distributed" vertical="center" shrinkToFit="1"/>
    </xf>
    <xf numFmtId="180" fontId="18" fillId="2" borderId="1" xfId="4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5" fillId="0" borderId="38" xfId="1" applyFont="1" applyBorder="1">
      <alignment vertical="center"/>
    </xf>
    <xf numFmtId="38" fontId="5" fillId="0" borderId="40" xfId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2" fillId="4" borderId="10" xfId="8" applyFont="1" applyFill="1" applyBorder="1" applyAlignment="1">
      <alignment horizontal="distributed" vertical="center" shrinkToFit="1"/>
    </xf>
    <xf numFmtId="0" fontId="42" fillId="4" borderId="11" xfId="8" applyFont="1" applyFill="1" applyBorder="1" applyAlignment="1">
      <alignment horizontal="distributed" vertical="center" shrinkToFit="1"/>
    </xf>
    <xf numFmtId="0" fontId="43" fillId="2" borderId="7" xfId="0" applyFont="1" applyFill="1" applyBorder="1" applyAlignment="1">
      <alignment vertical="center" shrinkToFit="1"/>
    </xf>
    <xf numFmtId="0" fontId="43" fillId="2" borderId="0" xfId="0" applyFont="1" applyFill="1" applyAlignment="1">
      <alignment vertical="center" shrinkToFit="1"/>
    </xf>
    <xf numFmtId="38" fontId="5" fillId="0" borderId="24" xfId="1" applyFont="1" applyBorder="1">
      <alignment vertical="center"/>
    </xf>
    <xf numFmtId="0" fontId="19" fillId="0" borderId="10" xfId="3" applyFont="1" applyFill="1" applyBorder="1" applyAlignment="1">
      <alignment vertical="center"/>
    </xf>
    <xf numFmtId="0" fontId="19" fillId="0" borderId="8" xfId="3" applyFont="1" applyFill="1" applyBorder="1" applyAlignment="1">
      <alignment vertical="center"/>
    </xf>
    <xf numFmtId="38" fontId="10" fillId="0" borderId="8" xfId="4" applyFont="1" applyFill="1" applyBorder="1" applyAlignment="1">
      <alignment vertical="center"/>
    </xf>
    <xf numFmtId="0" fontId="19" fillId="0" borderId="9" xfId="3" applyFont="1" applyFill="1" applyBorder="1" applyAlignment="1">
      <alignment vertical="center"/>
    </xf>
    <xf numFmtId="38" fontId="5" fillId="0" borderId="39" xfId="1" applyFont="1" applyBorder="1">
      <alignment vertical="center"/>
    </xf>
    <xf numFmtId="38" fontId="5" fillId="0" borderId="39" xfId="1" applyFont="1" applyBorder="1" applyAlignment="1">
      <alignment horizontal="right"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177" fontId="10" fillId="0" borderId="41" xfId="11" applyNumberFormat="1" applyFont="1" applyFill="1" applyBorder="1" applyAlignment="1">
      <alignment vertical="center" shrinkToFit="1"/>
    </xf>
    <xf numFmtId="176" fontId="10" fillId="0" borderId="11" xfId="2" applyNumberFormat="1" applyFont="1" applyFill="1" applyBorder="1" applyAlignment="1">
      <alignment vertical="center" shrinkToFit="1"/>
    </xf>
    <xf numFmtId="179" fontId="18" fillId="0" borderId="69" xfId="14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86" fontId="10" fillId="2" borderId="21" xfId="7" applyNumberFormat="1" applyFont="1" applyFill="1" applyBorder="1" applyAlignment="1">
      <alignment horizontal="center" vertical="center" shrinkToFit="1"/>
    </xf>
    <xf numFmtId="188" fontId="10" fillId="2" borderId="1" xfId="7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58" fillId="0" borderId="1" xfId="0" applyFont="1" applyBorder="1" applyAlignment="1">
      <alignment horizontal="distributed" vertical="center"/>
    </xf>
    <xf numFmtId="0" fontId="11" fillId="0" borderId="10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58" fillId="0" borderId="1" xfId="0" applyFont="1" applyBorder="1" applyAlignment="1">
      <alignment horizontal="distributed" vertical="center" wrapText="1"/>
    </xf>
    <xf numFmtId="0" fontId="35" fillId="0" borderId="10" xfId="0" applyFont="1" applyBorder="1">
      <alignment vertical="center"/>
    </xf>
    <xf numFmtId="0" fontId="35" fillId="0" borderId="11" xfId="0" applyFont="1" applyBorder="1">
      <alignment vertical="center"/>
    </xf>
    <xf numFmtId="0" fontId="28" fillId="0" borderId="1" xfId="0" applyFont="1" applyBorder="1" applyAlignment="1">
      <alignment horizontal="distributed" vertical="center"/>
    </xf>
    <xf numFmtId="0" fontId="10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distributed" vertical="center"/>
    </xf>
    <xf numFmtId="0" fontId="58" fillId="0" borderId="13" xfId="0" applyFont="1" applyBorder="1" applyAlignment="1">
      <alignment horizontal="distributed" vertical="center" wrapText="1"/>
    </xf>
    <xf numFmtId="0" fontId="11" fillId="0" borderId="13" xfId="0" applyFont="1" applyBorder="1" applyAlignment="1">
      <alignment horizontal="distributed" vertical="center" shrinkToFit="1"/>
    </xf>
    <xf numFmtId="176" fontId="0" fillId="0" borderId="0" xfId="2" applyNumberFormat="1" applyFo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0" applyNumberFormat="1" applyFont="1">
      <alignment vertical="center"/>
    </xf>
    <xf numFmtId="0" fontId="63" fillId="0" borderId="0" xfId="5" applyFont="1" applyAlignment="1">
      <alignment vertical="center"/>
    </xf>
    <xf numFmtId="0" fontId="13" fillId="0" borderId="0" xfId="0" applyFont="1" applyFill="1">
      <alignment vertical="center"/>
    </xf>
    <xf numFmtId="0" fontId="19" fillId="0" borderId="0" xfId="0" applyFont="1">
      <alignment vertical="center"/>
    </xf>
    <xf numFmtId="3" fontId="19" fillId="0" borderId="0" xfId="0" applyNumberFormat="1" applyFont="1">
      <alignment vertical="center"/>
    </xf>
    <xf numFmtId="0" fontId="19" fillId="0" borderId="0" xfId="0" applyFont="1" applyFill="1">
      <alignment vertical="center"/>
    </xf>
    <xf numFmtId="178" fontId="19" fillId="0" borderId="0" xfId="0" applyNumberFormat="1" applyFont="1" applyFill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6" fontId="13" fillId="0" borderId="0" xfId="2" applyNumberFormat="1" applyFont="1" applyFill="1">
      <alignment vertical="center"/>
    </xf>
    <xf numFmtId="179" fontId="29" fillId="0" borderId="69" xfId="14" applyNumberFormat="1" applyFont="1" applyFill="1" applyBorder="1" applyAlignment="1">
      <alignment horizontal="right" vertical="center"/>
    </xf>
    <xf numFmtId="0" fontId="48" fillId="0" borderId="74" xfId="14" applyFont="1" applyFill="1" applyBorder="1" applyAlignment="1">
      <alignment horizontal="distributed" vertical="center" shrinkToFit="1"/>
    </xf>
    <xf numFmtId="38" fontId="4" fillId="0" borderId="8" xfId="1" applyFont="1" applyFill="1" applyBorder="1" applyAlignment="1">
      <alignment horizontal="distributed" vertical="distributed"/>
    </xf>
    <xf numFmtId="38" fontId="4" fillId="0" borderId="9" xfId="1" applyFont="1" applyFill="1" applyBorder="1" applyAlignment="1">
      <alignment horizontal="distributed" vertical="distributed"/>
    </xf>
    <xf numFmtId="0" fontId="42" fillId="4" borderId="8" xfId="8" applyFont="1" applyFill="1" applyBorder="1" applyAlignment="1">
      <alignment horizontal="distributed" vertical="center" shrinkToFit="1"/>
    </xf>
    <xf numFmtId="0" fontId="43" fillId="0" borderId="8" xfId="0" applyFont="1" applyBorder="1" applyAlignment="1">
      <alignment horizontal="distributed" vertical="center" shrinkToFit="1"/>
    </xf>
    <xf numFmtId="0" fontId="43" fillId="0" borderId="9" xfId="0" applyFont="1" applyBorder="1" applyAlignment="1">
      <alignment horizontal="distributed" vertical="center" shrinkToFit="1"/>
    </xf>
    <xf numFmtId="0" fontId="54" fillId="0" borderId="0" xfId="15" applyFont="1" applyFill="1" applyBorder="1" applyAlignment="1">
      <alignment horizontal="left" vertical="center"/>
    </xf>
    <xf numFmtId="0" fontId="53" fillId="4" borderId="8" xfId="8" applyFont="1" applyFill="1" applyBorder="1" applyAlignment="1">
      <alignment horizontal="distributed" vertical="center" shrinkToFit="1"/>
    </xf>
    <xf numFmtId="0" fontId="6" fillId="2" borderId="81" xfId="0" applyFont="1" applyFill="1" applyBorder="1" applyAlignment="1">
      <alignment horizontal="center" vertical="center"/>
    </xf>
    <xf numFmtId="38" fontId="6" fillId="0" borderId="81" xfId="1" applyFont="1" applyFill="1" applyBorder="1" applyAlignment="1">
      <alignment horizontal="right" vertical="center"/>
    </xf>
    <xf numFmtId="0" fontId="4" fillId="0" borderId="85" xfId="0" applyFont="1" applyFill="1" applyBorder="1" applyAlignment="1">
      <alignment horizontal="distributed" vertical="center" wrapText="1"/>
    </xf>
    <xf numFmtId="177" fontId="10" fillId="0" borderId="81" xfId="6" applyNumberFormat="1" applyFont="1" applyFill="1" applyBorder="1" applyAlignment="1">
      <alignment vertical="center"/>
    </xf>
    <xf numFmtId="177" fontId="10" fillId="0" borderId="81" xfId="4" applyNumberFormat="1" applyFont="1" applyFill="1" applyBorder="1" applyAlignment="1">
      <alignment vertical="center"/>
    </xf>
    <xf numFmtId="178" fontId="16" fillId="3" borderId="81" xfId="4" applyNumberFormat="1" applyFont="1" applyFill="1" applyBorder="1" applyAlignment="1">
      <alignment horizontal="center" vertical="center"/>
    </xf>
    <xf numFmtId="176" fontId="16" fillId="3" borderId="81" xfId="4" applyNumberFormat="1" applyFont="1" applyFill="1" applyBorder="1" applyAlignment="1">
      <alignment horizontal="center" vertical="center"/>
    </xf>
    <xf numFmtId="178" fontId="10" fillId="0" borderId="81" xfId="6" applyNumberFormat="1" applyFont="1" applyFill="1" applyBorder="1" applyAlignment="1">
      <alignment vertical="center"/>
    </xf>
    <xf numFmtId="176" fontId="10" fillId="0" borderId="81" xfId="2" applyNumberFormat="1" applyFont="1" applyFill="1" applyBorder="1" applyAlignment="1">
      <alignment vertical="center"/>
    </xf>
    <xf numFmtId="178" fontId="25" fillId="0" borderId="81" xfId="6" applyNumberFormat="1" applyFont="1" applyFill="1" applyBorder="1" applyAlignment="1">
      <alignment vertical="center"/>
    </xf>
    <xf numFmtId="176" fontId="25" fillId="0" borderId="81" xfId="2" applyNumberFormat="1" applyFont="1" applyFill="1" applyBorder="1" applyAlignment="1">
      <alignment vertical="center"/>
    </xf>
    <xf numFmtId="180" fontId="25" fillId="0" borderId="9" xfId="6" applyNumberFormat="1" applyFont="1" applyFill="1" applyBorder="1" applyAlignment="1">
      <alignment vertical="center"/>
    </xf>
    <xf numFmtId="176" fontId="64" fillId="0" borderId="41" xfId="6" applyNumberFormat="1" applyFont="1" applyFill="1" applyBorder="1" applyAlignment="1">
      <alignment vertical="center"/>
    </xf>
    <xf numFmtId="189" fontId="10" fillId="0" borderId="9" xfId="6" applyNumberFormat="1" applyFont="1" applyFill="1" applyBorder="1" applyAlignment="1">
      <alignment vertical="center"/>
    </xf>
    <xf numFmtId="176" fontId="16" fillId="0" borderId="41" xfId="6" applyNumberFormat="1" applyFont="1" applyFill="1" applyBorder="1" applyAlignment="1">
      <alignment vertical="center"/>
    </xf>
    <xf numFmtId="176" fontId="20" fillId="0" borderId="41" xfId="6" applyNumberFormat="1" applyFont="1" applyFill="1" applyBorder="1" applyAlignment="1">
      <alignment vertical="center"/>
    </xf>
    <xf numFmtId="190" fontId="25" fillId="0" borderId="9" xfId="1" applyNumberFormat="1" applyFont="1" applyFill="1" applyBorder="1" applyAlignment="1">
      <alignment vertical="center"/>
    </xf>
    <xf numFmtId="178" fontId="10" fillId="0" borderId="81" xfId="4" applyNumberFormat="1" applyFont="1" applyFill="1" applyBorder="1" applyAlignment="1">
      <alignment vertical="center"/>
    </xf>
    <xf numFmtId="180" fontId="5" fillId="0" borderId="9" xfId="6" applyNumberFormat="1" applyFont="1" applyFill="1" applyBorder="1" applyAlignment="1">
      <alignment horizontal="right" vertical="center"/>
    </xf>
    <xf numFmtId="178" fontId="5" fillId="0" borderId="81" xfId="4" applyNumberFormat="1" applyFont="1" applyFill="1" applyBorder="1" applyAlignment="1">
      <alignment vertical="center"/>
    </xf>
    <xf numFmtId="176" fontId="5" fillId="0" borderId="81" xfId="2" applyNumberFormat="1" applyFont="1" applyFill="1" applyBorder="1" applyAlignment="1">
      <alignment vertical="center"/>
    </xf>
    <xf numFmtId="178" fontId="25" fillId="0" borderId="81" xfId="4" applyNumberFormat="1" applyFont="1" applyFill="1" applyBorder="1" applyAlignment="1">
      <alignment vertical="center"/>
    </xf>
    <xf numFmtId="180" fontId="25" fillId="0" borderId="9" xfId="6" applyNumberFormat="1" applyFont="1" applyFill="1" applyBorder="1" applyAlignment="1">
      <alignment horizontal="right" vertical="center"/>
    </xf>
    <xf numFmtId="176" fontId="10" fillId="0" borderId="81" xfId="4" applyNumberFormat="1" applyFont="1" applyFill="1" applyBorder="1" applyAlignment="1">
      <alignment vertical="center"/>
    </xf>
    <xf numFmtId="38" fontId="11" fillId="3" borderId="11" xfId="1" applyFont="1" applyFill="1" applyBorder="1" applyAlignment="1">
      <alignment horizontal="center" vertical="center" shrinkToFit="1"/>
    </xf>
    <xf numFmtId="38" fontId="11" fillId="3" borderId="85" xfId="1" applyFont="1" applyFill="1" applyBorder="1" applyAlignment="1">
      <alignment horizontal="center" vertical="center" shrinkToFit="1"/>
    </xf>
    <xf numFmtId="176" fontId="10" fillId="0" borderId="85" xfId="2" applyNumberFormat="1" applyFont="1" applyFill="1" applyBorder="1" applyAlignment="1">
      <alignment vertical="center" shrinkToFit="1"/>
    </xf>
    <xf numFmtId="176" fontId="10" fillId="0" borderId="41" xfId="2" applyNumberFormat="1" applyFont="1" applyFill="1" applyBorder="1" applyAlignment="1">
      <alignment vertical="center" shrinkToFit="1"/>
    </xf>
    <xf numFmtId="38" fontId="5" fillId="0" borderId="81" xfId="1" applyFont="1" applyBorder="1" applyAlignment="1">
      <alignment horizontal="right" vertical="center" wrapText="1"/>
    </xf>
    <xf numFmtId="38" fontId="5" fillId="0" borderId="10" xfId="1" applyFont="1" applyBorder="1" applyAlignment="1">
      <alignment horizontal="right" vertical="center" wrapText="1"/>
    </xf>
    <xf numFmtId="38" fontId="5" fillId="0" borderId="87" xfId="1" applyFont="1" applyBorder="1" applyAlignment="1">
      <alignment horizontal="right" vertical="center" wrapText="1"/>
    </xf>
    <xf numFmtId="177" fontId="29" fillId="0" borderId="81" xfId="3" applyNumberFormat="1" applyFont="1" applyFill="1" applyBorder="1" applyAlignment="1">
      <alignment vertical="center"/>
    </xf>
    <xf numFmtId="177" fontId="18" fillId="0" borderId="81" xfId="4" applyNumberFormat="1" applyFont="1" applyFill="1" applyBorder="1" applyAlignment="1">
      <alignment vertical="center"/>
    </xf>
    <xf numFmtId="177" fontId="18" fillId="0" borderId="81" xfId="3" applyNumberFormat="1" applyFont="1" applyFill="1" applyBorder="1" applyAlignment="1">
      <alignment vertical="center"/>
    </xf>
    <xf numFmtId="176" fontId="18" fillId="0" borderId="11" xfId="4" applyNumberFormat="1" applyFont="1" applyFill="1" applyBorder="1" applyAlignment="1">
      <alignment vertical="center"/>
    </xf>
    <xf numFmtId="177" fontId="18" fillId="0" borderId="81" xfId="3" applyNumberFormat="1" applyFont="1" applyFill="1" applyBorder="1" applyAlignment="1">
      <alignment horizontal="right" vertical="center"/>
    </xf>
    <xf numFmtId="176" fontId="18" fillId="0" borderId="81" xfId="2" applyNumberFormat="1" applyFont="1" applyFill="1" applyBorder="1" applyAlignment="1">
      <alignment vertical="center"/>
    </xf>
    <xf numFmtId="189" fontId="18" fillId="0" borderId="9" xfId="3" applyNumberFormat="1" applyFont="1" applyFill="1" applyBorder="1" applyAlignment="1">
      <alignment horizontal="right" vertical="center"/>
    </xf>
    <xf numFmtId="49" fontId="27" fillId="0" borderId="41" xfId="3" applyNumberFormat="1" applyFont="1" applyFill="1" applyBorder="1" applyAlignment="1">
      <alignment vertical="center"/>
    </xf>
    <xf numFmtId="178" fontId="67" fillId="0" borderId="81" xfId="3" applyNumberFormat="1" applyFont="1" applyFill="1" applyBorder="1" applyAlignment="1">
      <alignment horizontal="right" vertical="center"/>
    </xf>
    <xf numFmtId="176" fontId="67" fillId="0" borderId="81" xfId="2" applyNumberFormat="1" applyFont="1" applyFill="1" applyBorder="1" applyAlignment="1">
      <alignment vertical="center"/>
    </xf>
    <xf numFmtId="180" fontId="67" fillId="0" borderId="9" xfId="3" applyNumberFormat="1" applyFont="1" applyFill="1" applyBorder="1" applyAlignment="1">
      <alignment horizontal="right" vertical="center"/>
    </xf>
    <xf numFmtId="49" fontId="68" fillId="0" borderId="41" xfId="3" applyNumberFormat="1" applyFont="1" applyFill="1" applyBorder="1" applyAlignment="1">
      <alignment vertical="center"/>
    </xf>
    <xf numFmtId="178" fontId="18" fillId="0" borderId="81" xfId="3" applyNumberFormat="1" applyFont="1" applyFill="1" applyBorder="1" applyAlignment="1">
      <alignment horizontal="right" vertical="center"/>
    </xf>
    <xf numFmtId="181" fontId="27" fillId="0" borderId="41" xfId="3" applyNumberFormat="1" applyFont="1" applyFill="1" applyBorder="1" applyAlignment="1">
      <alignment vertical="center"/>
    </xf>
    <xf numFmtId="178" fontId="18" fillId="0" borderId="81" xfId="3" applyNumberFormat="1" applyFont="1" applyFill="1" applyBorder="1" applyAlignment="1">
      <alignment vertical="center"/>
    </xf>
    <xf numFmtId="178" fontId="67" fillId="0" borderId="81" xfId="3" applyNumberFormat="1" applyFont="1" applyFill="1" applyBorder="1" applyAlignment="1">
      <alignment vertical="center"/>
    </xf>
    <xf numFmtId="176" fontId="22" fillId="0" borderId="81" xfId="7" applyNumberFormat="1" applyFont="1" applyBorder="1" applyAlignment="1">
      <alignment vertical="center"/>
    </xf>
    <xf numFmtId="186" fontId="22" fillId="0" borderId="81" xfId="7" applyNumberFormat="1" applyFont="1" applyBorder="1" applyAlignment="1">
      <alignment vertical="center"/>
    </xf>
    <xf numFmtId="188" fontId="22" fillId="0" borderId="81" xfId="7" applyNumberFormat="1" applyFont="1" applyBorder="1" applyAlignment="1">
      <alignment vertical="center"/>
    </xf>
    <xf numFmtId="186" fontId="22" fillId="0" borderId="81" xfId="5" applyNumberFormat="1" applyFont="1" applyBorder="1" applyAlignment="1">
      <alignment vertical="center"/>
    </xf>
    <xf numFmtId="176" fontId="22" fillId="0" borderId="81" xfId="5" applyNumberFormat="1" applyFont="1" applyBorder="1" applyAlignment="1">
      <alignment horizontal="right" vertical="center"/>
    </xf>
    <xf numFmtId="188" fontId="22" fillId="0" borderId="81" xfId="5" applyNumberFormat="1" applyFont="1" applyBorder="1" applyAlignment="1">
      <alignment vertical="center"/>
    </xf>
    <xf numFmtId="38" fontId="5" fillId="2" borderId="81" xfId="1" applyFont="1" applyFill="1" applyBorder="1" applyAlignment="1">
      <alignment horizontal="center" vertical="center"/>
    </xf>
    <xf numFmtId="38" fontId="5" fillId="2" borderId="82" xfId="1" applyFont="1" applyFill="1" applyBorder="1" applyAlignment="1">
      <alignment horizontal="center" vertical="center"/>
    </xf>
    <xf numFmtId="38" fontId="5" fillId="2" borderId="82" xfId="1" applyFont="1" applyFill="1" applyBorder="1" applyAlignment="1">
      <alignment horizontal="center" vertical="center" wrapText="1"/>
    </xf>
    <xf numFmtId="38" fontId="5" fillId="2" borderId="81" xfId="1" applyFont="1" applyFill="1" applyBorder="1">
      <alignment vertical="center"/>
    </xf>
    <xf numFmtId="38" fontId="5" fillId="2" borderId="82" xfId="1" applyFont="1" applyFill="1" applyBorder="1">
      <alignment vertical="center"/>
    </xf>
    <xf numFmtId="38" fontId="5" fillId="2" borderId="27" xfId="1" applyFont="1" applyFill="1" applyBorder="1">
      <alignment vertical="center"/>
    </xf>
    <xf numFmtId="38" fontId="5" fillId="0" borderId="87" xfId="1" applyFont="1" applyFill="1" applyBorder="1">
      <alignment vertical="center"/>
    </xf>
    <xf numFmtId="38" fontId="5" fillId="0" borderId="88" xfId="1" applyFont="1" applyFill="1" applyBorder="1">
      <alignment vertical="center"/>
    </xf>
    <xf numFmtId="38" fontId="5" fillId="0" borderId="81" xfId="1" applyFont="1" applyFill="1" applyBorder="1">
      <alignment vertical="center"/>
    </xf>
    <xf numFmtId="38" fontId="5" fillId="0" borderId="79" xfId="1" applyFont="1" applyFill="1" applyBorder="1">
      <alignment vertical="center"/>
    </xf>
    <xf numFmtId="38" fontId="5" fillId="0" borderId="82" xfId="1" applyFont="1" applyFill="1" applyBorder="1">
      <alignment vertical="center"/>
    </xf>
    <xf numFmtId="38" fontId="5" fillId="0" borderId="27" xfId="1" applyFont="1" applyFill="1" applyBorder="1">
      <alignment vertical="center"/>
    </xf>
    <xf numFmtId="176" fontId="25" fillId="0" borderId="28" xfId="2" applyNumberFormat="1" applyFont="1" applyFill="1" applyBorder="1">
      <alignment vertical="center"/>
    </xf>
    <xf numFmtId="38" fontId="5" fillId="0" borderId="34" xfId="1" applyFont="1" applyFill="1" applyBorder="1">
      <alignment vertical="center"/>
    </xf>
    <xf numFmtId="38" fontId="4" fillId="0" borderId="81" xfId="1" applyFont="1" applyFill="1" applyBorder="1" applyAlignment="1">
      <alignment horizontal="distributed" vertical="distributed"/>
    </xf>
    <xf numFmtId="38" fontId="5" fillId="0" borderId="90" xfId="1" applyFont="1" applyFill="1" applyBorder="1">
      <alignment vertical="center"/>
    </xf>
    <xf numFmtId="176" fontId="5" fillId="0" borderId="81" xfId="2" applyNumberFormat="1" applyFont="1" applyFill="1" applyBorder="1">
      <alignment vertical="center"/>
    </xf>
    <xf numFmtId="176" fontId="5" fillId="0" borderId="82" xfId="2" applyNumberFormat="1" applyFont="1" applyFill="1" applyBorder="1">
      <alignment vertical="center"/>
    </xf>
    <xf numFmtId="176" fontId="5" fillId="0" borderId="27" xfId="2" applyNumberFormat="1" applyFont="1" applyFill="1" applyBorder="1">
      <alignment vertical="center"/>
    </xf>
    <xf numFmtId="187" fontId="64" fillId="0" borderId="85" xfId="0" applyNumberFormat="1" applyFont="1" applyBorder="1" applyAlignment="1">
      <alignment vertical="center" wrapText="1"/>
    </xf>
    <xf numFmtId="187" fontId="16" fillId="0" borderId="85" xfId="0" applyNumberFormat="1" applyFont="1" applyBorder="1" applyAlignment="1">
      <alignment vertical="center" wrapText="1"/>
    </xf>
    <xf numFmtId="176" fontId="5" fillId="0" borderId="34" xfId="2" applyNumberFormat="1" applyFont="1" applyFill="1" applyBorder="1">
      <alignment vertical="center"/>
    </xf>
    <xf numFmtId="186" fontId="10" fillId="0" borderId="0" xfId="1" applyNumberFormat="1" applyFont="1" applyFill="1" applyAlignment="1">
      <alignment horizontal="right" vertical="center"/>
    </xf>
    <xf numFmtId="186" fontId="10" fillId="0" borderId="0" xfId="1" applyNumberFormat="1" applyFont="1" applyFill="1" applyBorder="1" applyAlignment="1">
      <alignment horizontal="right" vertical="center"/>
    </xf>
    <xf numFmtId="38" fontId="5" fillId="0" borderId="81" xfId="1" applyFont="1" applyFill="1" applyBorder="1" applyAlignment="1">
      <alignment horizontal="center" vertical="center"/>
    </xf>
    <xf numFmtId="38" fontId="5" fillId="0" borderId="82" xfId="1" applyFont="1" applyBorder="1">
      <alignment vertical="center"/>
    </xf>
    <xf numFmtId="176" fontId="25" fillId="2" borderId="28" xfId="2" applyNumberFormat="1" applyFont="1" applyFill="1" applyBorder="1">
      <alignment vertical="center"/>
    </xf>
    <xf numFmtId="176" fontId="25" fillId="0" borderId="36" xfId="2" applyNumberFormat="1" applyFont="1" applyFill="1" applyBorder="1">
      <alignment vertical="center"/>
    </xf>
    <xf numFmtId="176" fontId="25" fillId="0" borderId="37" xfId="2" applyNumberFormat="1" applyFont="1" applyFill="1" applyBorder="1">
      <alignment vertical="center"/>
    </xf>
    <xf numFmtId="186" fontId="35" fillId="0" borderId="0" xfId="1" applyNumberFormat="1" applyFont="1" applyFill="1" applyAlignment="1">
      <alignment horizontal="right" vertical="center"/>
    </xf>
    <xf numFmtId="186" fontId="35" fillId="0" borderId="0" xfId="1" applyNumberFormat="1" applyFont="1" applyFill="1" applyBorder="1" applyAlignment="1">
      <alignment horizontal="right" vertical="center"/>
    </xf>
    <xf numFmtId="38" fontId="5" fillId="2" borderId="87" xfId="1" applyFont="1" applyFill="1" applyBorder="1">
      <alignment vertical="center"/>
    </xf>
    <xf numFmtId="38" fontId="5" fillId="2" borderId="88" xfId="1" applyFont="1" applyFill="1" applyBorder="1">
      <alignment vertical="center"/>
    </xf>
    <xf numFmtId="38" fontId="5" fillId="2" borderId="79" xfId="1" applyFont="1" applyFill="1" applyBorder="1">
      <alignment vertical="center"/>
    </xf>
    <xf numFmtId="186" fontId="0" fillId="0" borderId="0" xfId="0" applyNumberFormat="1" applyFont="1" applyFill="1" applyAlignment="1">
      <alignment horizontal="right" vertical="center"/>
    </xf>
    <xf numFmtId="186" fontId="35" fillId="0" borderId="0" xfId="0" applyNumberFormat="1" applyFont="1" applyFill="1" applyBorder="1" applyAlignment="1">
      <alignment horizontal="right" vertical="center"/>
    </xf>
    <xf numFmtId="38" fontId="5" fillId="0" borderId="81" xfId="1" applyFont="1" applyBorder="1">
      <alignment vertical="center"/>
    </xf>
    <xf numFmtId="38" fontId="5" fillId="0" borderId="81" xfId="1" applyFont="1" applyBorder="1" applyAlignment="1">
      <alignment horizontal="right" vertical="center"/>
    </xf>
    <xf numFmtId="38" fontId="10" fillId="0" borderId="81" xfId="1" applyFont="1" applyFill="1" applyBorder="1">
      <alignment vertical="center"/>
    </xf>
    <xf numFmtId="3" fontId="10" fillId="0" borderId="81" xfId="0" applyNumberFormat="1" applyFont="1" applyFill="1" applyBorder="1">
      <alignment vertical="center"/>
    </xf>
    <xf numFmtId="188" fontId="10" fillId="0" borderId="81" xfId="2" applyNumberFormat="1" applyFont="1" applyFill="1" applyBorder="1">
      <alignment vertical="center"/>
    </xf>
    <xf numFmtId="38" fontId="10" fillId="0" borderId="81" xfId="1" applyFont="1" applyFill="1" applyBorder="1" applyAlignment="1">
      <alignment horizontal="right" vertical="center"/>
    </xf>
    <xf numFmtId="38" fontId="5" fillId="0" borderId="83" xfId="1" applyFont="1" applyBorder="1" applyAlignment="1">
      <alignment horizontal="right" vertical="center"/>
    </xf>
    <xf numFmtId="3" fontId="25" fillId="0" borderId="81" xfId="0" applyNumberFormat="1" applyFont="1" applyFill="1" applyBorder="1">
      <alignment vertical="center"/>
    </xf>
    <xf numFmtId="188" fontId="25" fillId="0" borderId="81" xfId="2" applyNumberFormat="1" applyFont="1" applyFill="1" applyBorder="1">
      <alignment vertical="center"/>
    </xf>
    <xf numFmtId="186" fontId="43" fillId="2" borderId="0" xfId="0" applyNumberFormat="1" applyFont="1" applyFill="1" applyAlignment="1">
      <alignment vertical="center" shrinkToFit="1"/>
    </xf>
    <xf numFmtId="186" fontId="43" fillId="2" borderId="85" xfId="0" applyNumberFormat="1" applyFont="1" applyFill="1" applyBorder="1" applyAlignment="1">
      <alignment vertical="center" shrinkToFit="1"/>
    </xf>
    <xf numFmtId="0" fontId="41" fillId="2" borderId="87" xfId="8" applyFont="1" applyFill="1" applyBorder="1" applyAlignment="1">
      <alignment horizontal="center" shrinkToFit="1"/>
    </xf>
    <xf numFmtId="186" fontId="44" fillId="2" borderId="84" xfId="8" applyNumberFormat="1" applyFont="1" applyFill="1" applyBorder="1" applyAlignment="1">
      <alignment horizontal="center" vertical="center" shrinkToFit="1"/>
    </xf>
    <xf numFmtId="0" fontId="43" fillId="0" borderId="82" xfId="0" applyFont="1" applyBorder="1" applyAlignment="1">
      <alignment horizontal="center" vertical="center" shrinkToFit="1"/>
    </xf>
    <xf numFmtId="179" fontId="21" fillId="0" borderId="81" xfId="0" applyNumberFormat="1" applyFont="1" applyFill="1" applyBorder="1" applyAlignment="1">
      <alignment vertical="center" shrinkToFit="1"/>
    </xf>
    <xf numFmtId="186" fontId="21" fillId="0" borderId="81" xfId="0" applyNumberFormat="1" applyFont="1" applyFill="1" applyBorder="1" applyAlignment="1">
      <alignment vertical="center" shrinkToFit="1"/>
    </xf>
    <xf numFmtId="0" fontId="43" fillId="0" borderId="9" xfId="0" applyFont="1" applyBorder="1" applyAlignment="1">
      <alignment horizontal="center" vertical="center" shrinkToFit="1"/>
    </xf>
    <xf numFmtId="179" fontId="21" fillId="0" borderId="11" xfId="0" applyNumberFormat="1" applyFont="1" applyFill="1" applyBorder="1" applyAlignment="1">
      <alignment vertical="center" shrinkToFit="1"/>
    </xf>
    <xf numFmtId="186" fontId="21" fillId="0" borderId="11" xfId="0" applyNumberFormat="1" applyFont="1" applyFill="1" applyBorder="1" applyAlignment="1">
      <alignment vertical="center" shrinkToFit="1"/>
    </xf>
    <xf numFmtId="186" fontId="21" fillId="0" borderId="42" xfId="0" applyNumberFormat="1" applyFont="1" applyFill="1" applyBorder="1" applyAlignment="1">
      <alignment vertical="center" shrinkToFit="1"/>
    </xf>
    <xf numFmtId="0" fontId="43" fillId="0" borderId="8" xfId="0" applyFont="1" applyBorder="1" applyAlignment="1">
      <alignment horizontal="center" vertical="center" shrinkToFit="1"/>
    </xf>
    <xf numFmtId="179" fontId="21" fillId="0" borderId="10" xfId="0" applyNumberFormat="1" applyFont="1" applyFill="1" applyBorder="1" applyAlignment="1">
      <alignment vertical="center" shrinkToFit="1"/>
    </xf>
    <xf numFmtId="186" fontId="21" fillId="0" borderId="10" xfId="0" applyNumberFormat="1" applyFont="1" applyFill="1" applyBorder="1" applyAlignment="1">
      <alignment vertical="center" shrinkToFit="1"/>
    </xf>
    <xf numFmtId="0" fontId="41" fillId="0" borderId="0" xfId="8" applyFont="1" applyBorder="1" applyAlignment="1">
      <alignment vertical="center" shrinkToFit="1"/>
    </xf>
    <xf numFmtId="182" fontId="41" fillId="0" borderId="0" xfId="8" applyNumberFormat="1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0" fillId="0" borderId="7" xfId="0" applyBorder="1">
      <alignment vertical="center"/>
    </xf>
    <xf numFmtId="179" fontId="10" fillId="0" borderId="11" xfId="11" applyNumberFormat="1" applyFont="1" applyFill="1" applyBorder="1" applyAlignment="1">
      <alignment vertical="center" shrinkToFit="1"/>
    </xf>
    <xf numFmtId="179" fontId="10" fillId="0" borderId="51" xfId="11" applyNumberFormat="1" applyFont="1" applyFill="1" applyBorder="1" applyAlignment="1">
      <alignment vertical="center" shrinkToFit="1"/>
    </xf>
    <xf numFmtId="176" fontId="14" fillId="0" borderId="85" xfId="11" applyNumberFormat="1" applyFont="1" applyFill="1" applyBorder="1" applyAlignment="1">
      <alignment vertical="center" shrinkToFit="1"/>
    </xf>
    <xf numFmtId="176" fontId="10" fillId="0" borderId="85" xfId="11" applyNumberFormat="1" applyFont="1" applyFill="1" applyBorder="1" applyAlignment="1">
      <alignment vertical="center" shrinkToFit="1"/>
    </xf>
    <xf numFmtId="179" fontId="10" fillId="0" borderId="55" xfId="11" applyNumberFormat="1" applyFont="1" applyFill="1" applyBorder="1" applyAlignment="1">
      <alignment vertical="center" shrinkToFit="1"/>
    </xf>
    <xf numFmtId="176" fontId="14" fillId="0" borderId="81" xfId="10" applyNumberFormat="1" applyFont="1" applyFill="1" applyBorder="1" applyAlignment="1">
      <alignment vertical="center" shrinkToFit="1"/>
    </xf>
    <xf numFmtId="176" fontId="10" fillId="0" borderId="81" xfId="10" applyNumberFormat="1" applyFont="1" applyFill="1" applyBorder="1" applyAlignment="1">
      <alignment vertical="center" shrinkToFit="1"/>
    </xf>
    <xf numFmtId="177" fontId="25" fillId="0" borderId="87" xfId="11" applyNumberFormat="1" applyFont="1" applyFill="1" applyBorder="1" applyAlignment="1">
      <alignment vertical="center" shrinkToFit="1"/>
    </xf>
    <xf numFmtId="176" fontId="25" fillId="0" borderId="87" xfId="2" applyNumberFormat="1" applyFont="1" applyFill="1" applyBorder="1" applyAlignment="1">
      <alignment vertical="center" shrinkToFit="1"/>
    </xf>
    <xf numFmtId="180" fontId="25" fillId="0" borderId="83" xfId="10" applyNumberFormat="1" applyFont="1" applyFill="1" applyBorder="1" applyAlignment="1">
      <alignment vertical="center" shrinkToFit="1"/>
    </xf>
    <xf numFmtId="184" fontId="64" fillId="0" borderId="85" xfId="10" applyNumberFormat="1" applyFont="1" applyFill="1" applyBorder="1" applyAlignment="1">
      <alignment vertical="center" shrinkToFit="1"/>
    </xf>
    <xf numFmtId="177" fontId="5" fillId="0" borderId="87" xfId="11" applyNumberFormat="1" applyFont="1" applyFill="1" applyBorder="1" applyAlignment="1">
      <alignment vertical="center" shrinkToFit="1"/>
    </xf>
    <xf numFmtId="189" fontId="10" fillId="0" borderId="83" xfId="10" applyNumberFormat="1" applyFont="1" applyFill="1" applyBorder="1" applyAlignment="1">
      <alignment vertical="center" shrinkToFit="1"/>
    </xf>
    <xf numFmtId="184" fontId="16" fillId="0" borderId="85" xfId="10" applyNumberFormat="1" applyFont="1" applyFill="1" applyBorder="1" applyAlignment="1">
      <alignment vertical="center" shrinkToFit="1"/>
    </xf>
    <xf numFmtId="0" fontId="46" fillId="0" borderId="81" xfId="11" applyFont="1" applyFill="1" applyBorder="1" applyAlignment="1">
      <alignment horizontal="center" vertical="center"/>
    </xf>
    <xf numFmtId="0" fontId="46" fillId="0" borderId="85" xfId="1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48" fillId="0" borderId="81" xfId="12" applyFont="1" applyFill="1" applyBorder="1" applyAlignment="1">
      <alignment horizontal="center" vertical="center"/>
    </xf>
    <xf numFmtId="176" fontId="18" fillId="0" borderId="81" xfId="12" applyNumberFormat="1" applyFont="1" applyFill="1" applyBorder="1" applyAlignment="1">
      <alignment vertical="center" shrinkToFit="1"/>
    </xf>
    <xf numFmtId="176" fontId="18" fillId="0" borderId="82" xfId="12" applyNumberFormat="1" applyFont="1" applyFill="1" applyBorder="1" applyAlignment="1">
      <alignment vertical="center" shrinkToFit="1"/>
    </xf>
    <xf numFmtId="176" fontId="18" fillId="0" borderId="83" xfId="12" applyNumberFormat="1" applyFont="1" applyFill="1" applyBorder="1" applyAlignment="1">
      <alignment vertical="center" shrinkToFit="1"/>
    </xf>
    <xf numFmtId="179" fontId="18" fillId="0" borderId="81" xfId="13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91" fontId="0" fillId="0" borderId="0" xfId="0" applyNumberFormat="1">
      <alignment vertical="center"/>
    </xf>
    <xf numFmtId="0" fontId="29" fillId="3" borderId="81" xfId="14" applyFont="1" applyFill="1" applyBorder="1" applyAlignment="1">
      <alignment horizontal="center" vertical="center"/>
    </xf>
    <xf numFmtId="186" fontId="52" fillId="3" borderId="81" xfId="14" applyNumberFormat="1" applyFont="1" applyFill="1" applyBorder="1" applyAlignment="1">
      <alignment horizontal="center" vertical="center"/>
    </xf>
    <xf numFmtId="191" fontId="52" fillId="3" borderId="81" xfId="14" applyNumberFormat="1" applyFont="1" applyFill="1" applyBorder="1" applyAlignment="1">
      <alignment horizontal="center" vertical="center"/>
    </xf>
    <xf numFmtId="186" fontId="18" fillId="0" borderId="69" xfId="14" applyNumberFormat="1" applyFont="1" applyFill="1" applyBorder="1" applyAlignment="1">
      <alignment vertical="center"/>
    </xf>
    <xf numFmtId="191" fontId="18" fillId="0" borderId="69" xfId="2" applyNumberFormat="1" applyFont="1" applyFill="1" applyBorder="1" applyAlignment="1">
      <alignment vertical="center"/>
    </xf>
    <xf numFmtId="0" fontId="48" fillId="0" borderId="81" xfId="14" applyFont="1" applyFill="1" applyBorder="1" applyAlignment="1">
      <alignment horizontal="distributed" vertical="center" shrinkToFit="1"/>
    </xf>
    <xf numFmtId="179" fontId="29" fillId="0" borderId="91" xfId="14" applyNumberFormat="1" applyFont="1" applyFill="1" applyBorder="1" applyAlignment="1">
      <alignment vertical="center"/>
    </xf>
    <xf numFmtId="179" fontId="18" fillId="0" borderId="91" xfId="14" applyNumberFormat="1" applyFont="1" applyFill="1" applyBorder="1" applyAlignment="1">
      <alignment vertical="center"/>
    </xf>
    <xf numFmtId="186" fontId="18" fillId="0" borderId="91" xfId="14" applyNumberFormat="1" applyFont="1" applyFill="1" applyBorder="1" applyAlignment="1">
      <alignment vertical="center"/>
    </xf>
    <xf numFmtId="191" fontId="18" fillId="0" borderId="91" xfId="2" applyNumberFormat="1" applyFont="1" applyFill="1" applyBorder="1" applyAlignment="1">
      <alignment vertical="center"/>
    </xf>
    <xf numFmtId="0" fontId="29" fillId="3" borderId="92" xfId="14" applyFont="1" applyFill="1" applyBorder="1" applyAlignment="1">
      <alignment horizontal="center" vertical="center"/>
    </xf>
    <xf numFmtId="186" fontId="52" fillId="3" borderId="92" xfId="14" applyNumberFormat="1" applyFont="1" applyFill="1" applyBorder="1" applyAlignment="1">
      <alignment horizontal="center" vertical="center"/>
    </xf>
    <xf numFmtId="191" fontId="52" fillId="3" borderId="92" xfId="14" applyNumberFormat="1" applyFont="1" applyFill="1" applyBorder="1" applyAlignment="1">
      <alignment horizontal="center" vertical="center"/>
    </xf>
    <xf numFmtId="0" fontId="48" fillId="0" borderId="92" xfId="14" applyFont="1" applyFill="1" applyBorder="1" applyAlignment="1">
      <alignment horizontal="distributed" vertical="center" shrinkToFit="1"/>
    </xf>
    <xf numFmtId="0" fontId="48" fillId="0" borderId="0" xfId="14" applyFont="1" applyFill="1" applyBorder="1" applyAlignment="1">
      <alignment horizontal="distributed" vertical="center"/>
    </xf>
    <xf numFmtId="0" fontId="48" fillId="0" borderId="0" xfId="14" applyFont="1" applyFill="1" applyBorder="1" applyAlignment="1">
      <alignment horizontal="distributed" vertical="center" shrinkToFit="1"/>
    </xf>
    <xf numFmtId="179" fontId="29" fillId="0" borderId="0" xfId="14" applyNumberFormat="1" applyFont="1" applyFill="1" applyBorder="1" applyAlignment="1">
      <alignment vertical="center"/>
    </xf>
    <xf numFmtId="179" fontId="18" fillId="0" borderId="0" xfId="14" applyNumberFormat="1" applyFont="1" applyFill="1" applyBorder="1" applyAlignment="1">
      <alignment vertical="center"/>
    </xf>
    <xf numFmtId="186" fontId="18" fillId="0" borderId="0" xfId="14" applyNumberFormat="1" applyFont="1" applyFill="1" applyBorder="1" applyAlignment="1">
      <alignment vertical="center"/>
    </xf>
    <xf numFmtId="191" fontId="18" fillId="0" borderId="0" xfId="2" applyNumberFormat="1" applyFont="1" applyFill="1" applyBorder="1" applyAlignment="1">
      <alignment vertical="center"/>
    </xf>
    <xf numFmtId="0" fontId="53" fillId="2" borderId="96" xfId="15" applyFont="1" applyFill="1" applyBorder="1" applyAlignment="1">
      <alignment horizontal="center" vertical="center" wrapText="1"/>
    </xf>
    <xf numFmtId="0" fontId="53" fillId="2" borderId="92" xfId="15" applyFont="1" applyFill="1" applyBorder="1" applyAlignment="1">
      <alignment horizontal="center" vertical="center" wrapText="1"/>
    </xf>
    <xf numFmtId="0" fontId="53" fillId="2" borderId="92" xfId="15" applyFont="1" applyFill="1" applyBorder="1" applyAlignment="1">
      <alignment horizontal="center" vertical="center" shrinkToFit="1"/>
    </xf>
    <xf numFmtId="0" fontId="53" fillId="2" borderId="7" xfId="15" applyFont="1" applyFill="1" applyBorder="1" applyAlignment="1">
      <alignment horizontal="center" vertical="center" shrinkToFit="1"/>
    </xf>
    <xf numFmtId="0" fontId="53" fillId="2" borderId="97" xfId="15" applyFont="1" applyFill="1" applyBorder="1" applyAlignment="1">
      <alignment horizontal="center" vertical="center" wrapText="1"/>
    </xf>
    <xf numFmtId="0" fontId="53" fillId="2" borderId="87" xfId="15" applyFont="1" applyFill="1" applyBorder="1" applyAlignment="1">
      <alignment horizontal="center" vertical="center" shrinkToFit="1"/>
    </xf>
    <xf numFmtId="177" fontId="14" fillId="0" borderId="85" xfId="15" applyNumberFormat="1" applyFont="1" applyFill="1" applyBorder="1" applyAlignment="1">
      <alignment horizontal="right" vertical="center"/>
    </xf>
    <xf numFmtId="177" fontId="14" fillId="0" borderId="97" xfId="15" applyNumberFormat="1" applyFont="1" applyFill="1" applyBorder="1" applyAlignment="1">
      <alignment horizontal="right" vertical="center"/>
    </xf>
    <xf numFmtId="177" fontId="14" fillId="0" borderId="92" xfId="15" applyNumberFormat="1" applyFont="1" applyFill="1" applyBorder="1" applyAlignment="1">
      <alignment horizontal="right" vertical="center"/>
    </xf>
    <xf numFmtId="177" fontId="14" fillId="0" borderId="0" xfId="15" applyNumberFormat="1" applyFont="1" applyFill="1" applyBorder="1" applyAlignment="1">
      <alignment horizontal="right" vertical="center"/>
    </xf>
    <xf numFmtId="177" fontId="14" fillId="0" borderId="85" xfId="15" applyNumberFormat="1" applyFont="1" applyFill="1" applyBorder="1" applyAlignment="1">
      <alignment horizontal="right" vertical="center" shrinkToFit="1"/>
    </xf>
    <xf numFmtId="177" fontId="14" fillId="0" borderId="83" xfId="15" applyNumberFormat="1" applyFont="1" applyFill="1" applyBorder="1" applyAlignment="1">
      <alignment horizontal="right" vertical="center"/>
    </xf>
    <xf numFmtId="0" fontId="57" fillId="0" borderId="11" xfId="15" applyNumberFormat="1" applyFont="1" applyFill="1" applyBorder="1" applyAlignment="1">
      <alignment horizontal="center" vertical="center"/>
    </xf>
    <xf numFmtId="176" fontId="14" fillId="0" borderId="11" xfId="15" applyNumberFormat="1" applyFont="1" applyFill="1" applyBorder="1" applyAlignment="1">
      <alignment horizontal="right" vertical="center" shrinkToFit="1"/>
    </xf>
    <xf numFmtId="176" fontId="14" fillId="0" borderId="9" xfId="15" applyNumberFormat="1" applyFont="1" applyFill="1" applyBorder="1" applyAlignment="1">
      <alignment horizontal="right" vertical="center" shrinkToFit="1"/>
    </xf>
    <xf numFmtId="176" fontId="14" fillId="0" borderId="29" xfId="15" applyNumberFormat="1" applyFont="1" applyFill="1" applyBorder="1" applyAlignment="1">
      <alignment horizontal="right" vertical="center" shrinkToFit="1"/>
    </xf>
    <xf numFmtId="176" fontId="14" fillId="0" borderId="68" xfId="15" applyNumberFormat="1" applyFont="1" applyFill="1" applyBorder="1" applyAlignment="1">
      <alignment horizontal="right" vertical="center" shrinkToFit="1"/>
    </xf>
    <xf numFmtId="176" fontId="14" fillId="0" borderId="98" xfId="15" applyNumberFormat="1" applyFont="1" applyFill="1" applyBorder="1" applyAlignment="1">
      <alignment horizontal="right" vertical="center"/>
    </xf>
    <xf numFmtId="176" fontId="14" fillId="0" borderId="68" xfId="15" applyNumberFormat="1" applyFont="1" applyFill="1" applyBorder="1" applyAlignment="1">
      <alignment horizontal="right" vertical="center"/>
    </xf>
    <xf numFmtId="176" fontId="14" fillId="0" borderId="99" xfId="15" applyNumberFormat="1" applyFont="1" applyFill="1" applyBorder="1" applyAlignment="1">
      <alignment horizontal="right" vertical="center"/>
    </xf>
    <xf numFmtId="177" fontId="14" fillId="0" borderId="25" xfId="15" applyNumberFormat="1" applyFont="1" applyFill="1" applyBorder="1" applyAlignment="1">
      <alignment horizontal="right" vertical="center"/>
    </xf>
    <xf numFmtId="0" fontId="57" fillId="0" borderId="10" xfId="15" applyNumberFormat="1" applyFont="1" applyFill="1" applyBorder="1" applyAlignment="1">
      <alignment horizontal="center" vertical="center"/>
    </xf>
    <xf numFmtId="176" fontId="14" fillId="0" borderId="10" xfId="15" applyNumberFormat="1" applyFont="1" applyFill="1" applyBorder="1" applyAlignment="1">
      <alignment horizontal="right" vertical="center" shrinkToFit="1"/>
    </xf>
    <xf numFmtId="176" fontId="14" fillId="0" borderId="8" xfId="15" applyNumberFormat="1" applyFont="1" applyFill="1" applyBorder="1" applyAlignment="1">
      <alignment horizontal="right" vertical="center" shrinkToFit="1"/>
    </xf>
    <xf numFmtId="176" fontId="14" fillId="0" borderId="92" xfId="15" applyNumberFormat="1" applyFont="1" applyFill="1" applyBorder="1" applyAlignment="1">
      <alignment horizontal="right" vertical="center" shrinkToFit="1"/>
    </xf>
    <xf numFmtId="176" fontId="14" fillId="0" borderId="97" xfId="15" applyNumberFormat="1" applyFont="1" applyFill="1" applyBorder="1" applyAlignment="1">
      <alignment horizontal="right" vertical="center"/>
    </xf>
    <xf numFmtId="176" fontId="14" fillId="0" borderId="10" xfId="15" applyNumberFormat="1" applyFont="1" applyFill="1" applyBorder="1" applyAlignment="1">
      <alignment horizontal="right" vertical="center"/>
    </xf>
    <xf numFmtId="176" fontId="14" fillId="0" borderId="83" xfId="15" applyNumberFormat="1" applyFont="1" applyFill="1" applyBorder="1" applyAlignment="1">
      <alignment horizontal="right" vertical="center"/>
    </xf>
    <xf numFmtId="176" fontId="14" fillId="0" borderId="92" xfId="15" applyNumberFormat="1" applyFont="1" applyFill="1" applyBorder="1" applyAlignment="1">
      <alignment horizontal="right" vertical="center"/>
    </xf>
    <xf numFmtId="0" fontId="54" fillId="0" borderId="88" xfId="15" applyFont="1" applyFill="1" applyBorder="1" applyAlignment="1">
      <alignment horizontal="left" vertical="center"/>
    </xf>
    <xf numFmtId="177" fontId="14" fillId="0" borderId="29" xfId="15" applyNumberFormat="1" applyFont="1" applyFill="1" applyBorder="1" applyAlignment="1">
      <alignment horizontal="right" vertical="center"/>
    </xf>
    <xf numFmtId="177" fontId="14" fillId="0" borderId="72" xfId="15" applyNumberFormat="1" applyFont="1" applyFill="1" applyBorder="1" applyAlignment="1">
      <alignment horizontal="left" vertical="center"/>
    </xf>
    <xf numFmtId="176" fontId="14" fillId="0" borderId="9" xfId="15" applyNumberFormat="1" applyFont="1" applyFill="1" applyBorder="1" applyAlignment="1">
      <alignment horizontal="right" vertical="center"/>
    </xf>
    <xf numFmtId="176" fontId="14" fillId="0" borderId="11" xfId="15" applyNumberFormat="1" applyFont="1" applyFill="1" applyBorder="1" applyAlignment="1">
      <alignment horizontal="right" vertical="center"/>
    </xf>
    <xf numFmtId="176" fontId="14" fillId="0" borderId="7" xfId="15" applyNumberFormat="1" applyFont="1" applyFill="1" applyBorder="1" applyAlignment="1">
      <alignment horizontal="right" vertical="center"/>
    </xf>
    <xf numFmtId="177" fontId="14" fillId="0" borderId="41" xfId="15" applyNumberFormat="1" applyFont="1" applyFill="1" applyBorder="1" applyAlignment="1">
      <alignment horizontal="right" vertical="center" shrinkToFit="1"/>
    </xf>
    <xf numFmtId="177" fontId="14" fillId="0" borderId="11" xfId="15" applyNumberFormat="1" applyFont="1" applyFill="1" applyBorder="1" applyAlignment="1">
      <alignment horizontal="right" vertical="center"/>
    </xf>
    <xf numFmtId="177" fontId="14" fillId="0" borderId="7" xfId="15" applyNumberFormat="1" applyFont="1" applyFill="1" applyBorder="1" applyAlignment="1">
      <alignment horizontal="right" vertical="center"/>
    </xf>
    <xf numFmtId="177" fontId="14" fillId="0" borderId="87" xfId="15" applyNumberFormat="1" applyFont="1" applyFill="1" applyBorder="1" applyAlignment="1">
      <alignment horizontal="right" vertical="center"/>
    </xf>
    <xf numFmtId="177" fontId="14" fillId="0" borderId="30" xfId="15" applyNumberFormat="1" applyFont="1" applyFill="1" applyBorder="1" applyAlignment="1">
      <alignment horizontal="right" vertical="center"/>
    </xf>
    <xf numFmtId="0" fontId="54" fillId="0" borderId="9" xfId="15" applyFont="1" applyFill="1" applyBorder="1" applyAlignment="1">
      <alignment horizontal="left" vertical="center"/>
    </xf>
    <xf numFmtId="0" fontId="57" fillId="0" borderId="92" xfId="15" applyNumberFormat="1" applyFont="1" applyFill="1" applyBorder="1" applyAlignment="1">
      <alignment horizontal="center" vertical="center"/>
    </xf>
    <xf numFmtId="177" fontId="14" fillId="0" borderId="10" xfId="15" applyNumberFormat="1" applyFont="1" applyFill="1" applyBorder="1" applyAlignment="1">
      <alignment horizontal="right" vertical="center"/>
    </xf>
    <xf numFmtId="0" fontId="14" fillId="0" borderId="37" xfId="15" applyFont="1" applyFill="1" applyBorder="1" applyAlignment="1">
      <alignment horizontal="left" vertical="center"/>
    </xf>
    <xf numFmtId="10" fontId="14" fillId="0" borderId="92" xfId="15" applyNumberFormat="1" applyFont="1" applyFill="1" applyBorder="1" applyAlignment="1">
      <alignment horizontal="right" vertical="center"/>
    </xf>
    <xf numFmtId="0" fontId="57" fillId="0" borderId="41" xfId="15" applyNumberFormat="1" applyFont="1" applyFill="1" applyBorder="1" applyAlignment="1">
      <alignment horizontal="center" vertical="center"/>
    </xf>
    <xf numFmtId="0" fontId="53" fillId="2" borderId="85" xfId="15" applyFont="1" applyFill="1" applyBorder="1" applyAlignment="1">
      <alignment horizontal="center" vertical="center" wrapText="1"/>
    </xf>
    <xf numFmtId="0" fontId="53" fillId="2" borderId="83" xfId="15" applyFont="1" applyFill="1" applyBorder="1" applyAlignment="1">
      <alignment horizontal="center" vertical="center" wrapText="1"/>
    </xf>
    <xf numFmtId="177" fontId="10" fillId="0" borderId="97" xfId="7" applyNumberFormat="1" applyFont="1" applyBorder="1" applyAlignment="1">
      <alignment vertical="center" shrinkToFit="1"/>
    </xf>
    <xf numFmtId="177" fontId="10" fillId="0" borderId="92" xfId="7" applyNumberFormat="1" applyFont="1" applyBorder="1" applyAlignment="1">
      <alignment vertical="center" shrinkToFit="1"/>
    </xf>
    <xf numFmtId="177" fontId="10" fillId="0" borderId="92" xfId="7" applyNumberFormat="1" applyFont="1" applyFill="1" applyBorder="1" applyAlignment="1">
      <alignment vertical="center" shrinkToFit="1"/>
    </xf>
    <xf numFmtId="177" fontId="10" fillId="0" borderId="83" xfId="7" applyNumberFormat="1" applyFont="1" applyFill="1" applyBorder="1" applyAlignment="1">
      <alignment vertical="center" shrinkToFit="1"/>
    </xf>
    <xf numFmtId="177" fontId="10" fillId="0" borderId="9" xfId="7" applyNumberFormat="1" applyFont="1" applyBorder="1" applyAlignment="1">
      <alignment vertical="center" shrinkToFit="1"/>
    </xf>
    <xf numFmtId="177" fontId="10" fillId="0" borderId="11" xfId="7" applyNumberFormat="1" applyFont="1" applyBorder="1" applyAlignment="1">
      <alignment vertical="center" shrinkToFit="1"/>
    </xf>
    <xf numFmtId="177" fontId="10" fillId="0" borderId="11" xfId="7" applyNumberFormat="1" applyFont="1" applyFill="1" applyBorder="1" applyAlignment="1">
      <alignment vertical="center" shrinkToFit="1"/>
    </xf>
    <xf numFmtId="177" fontId="10" fillId="0" borderId="7" xfId="7" applyNumberFormat="1" applyFont="1" applyFill="1" applyBorder="1" applyAlignment="1">
      <alignment vertical="center" shrinkToFit="1"/>
    </xf>
    <xf numFmtId="186" fontId="10" fillId="0" borderId="92" xfId="7" applyNumberFormat="1" applyFont="1" applyFill="1" applyBorder="1" applyAlignment="1">
      <alignment vertical="center" shrinkToFit="1"/>
    </xf>
    <xf numFmtId="191" fontId="10" fillId="0" borderId="92" xfId="17" applyNumberFormat="1" applyFont="1" applyFill="1" applyBorder="1" applyAlignment="1">
      <alignment vertical="center" shrinkToFit="1"/>
    </xf>
    <xf numFmtId="186" fontId="10" fillId="0" borderId="11" xfId="7" applyNumberFormat="1" applyFont="1" applyFill="1" applyBorder="1" applyAlignment="1">
      <alignment vertical="center" shrinkToFit="1"/>
    </xf>
    <xf numFmtId="191" fontId="10" fillId="0" borderId="11" xfId="17" applyNumberFormat="1" applyFont="1" applyFill="1" applyBorder="1" applyAlignment="1">
      <alignment vertical="center" shrinkToFit="1"/>
    </xf>
    <xf numFmtId="186" fontId="25" fillId="0" borderId="11" xfId="7" applyNumberFormat="1" applyFont="1" applyFill="1" applyBorder="1" applyAlignment="1">
      <alignment vertical="center" shrinkToFit="1"/>
    </xf>
    <xf numFmtId="191" fontId="25" fillId="0" borderId="11" xfId="17" applyNumberFormat="1" applyFont="1" applyFill="1" applyBorder="1" applyAlignment="1">
      <alignment vertical="center" shrinkToFit="1"/>
    </xf>
    <xf numFmtId="186" fontId="25" fillId="0" borderId="92" xfId="7" applyNumberFormat="1" applyFont="1" applyFill="1" applyBorder="1" applyAlignment="1">
      <alignment vertical="center" shrinkToFit="1"/>
    </xf>
    <xf numFmtId="191" fontId="25" fillId="0" borderId="92" xfId="17" applyNumberFormat="1" applyFont="1" applyFill="1" applyBorder="1" applyAlignment="1">
      <alignment vertical="center" shrinkToFit="1"/>
    </xf>
    <xf numFmtId="0" fontId="16" fillId="0" borderId="92" xfId="7" applyFont="1" applyBorder="1" applyAlignment="1">
      <alignment horizontal="distributed" vertical="center" shrinkToFit="1"/>
    </xf>
    <xf numFmtId="0" fontId="10" fillId="2" borderId="92" xfId="7" applyFont="1" applyFill="1" applyBorder="1" applyAlignment="1">
      <alignment horizontal="center" vertical="center" shrinkToFit="1"/>
    </xf>
    <xf numFmtId="186" fontId="11" fillId="2" borderId="25" xfId="0" applyNumberFormat="1" applyFont="1" applyFill="1" applyBorder="1" applyAlignment="1">
      <alignment vertical="center" shrinkToFit="1"/>
    </xf>
    <xf numFmtId="0" fontId="11" fillId="2" borderId="83" xfId="0" applyFont="1" applyFill="1" applyBorder="1" applyAlignment="1">
      <alignment vertical="center" shrinkToFit="1"/>
    </xf>
    <xf numFmtId="186" fontId="11" fillId="2" borderId="85" xfId="0" applyNumberFormat="1" applyFont="1" applyFill="1" applyBorder="1" applyAlignment="1">
      <alignment vertical="center" shrinkToFit="1"/>
    </xf>
    <xf numFmtId="0" fontId="14" fillId="2" borderId="87" xfId="8" applyFont="1" applyFill="1" applyBorder="1" applyAlignment="1">
      <alignment horizontal="center" shrinkToFit="1"/>
    </xf>
    <xf numFmtId="186" fontId="53" fillId="2" borderId="84" xfId="8" applyNumberFormat="1" applyFont="1" applyFill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179" fontId="10" fillId="0" borderId="87" xfId="0" applyNumberFormat="1" applyFont="1" applyFill="1" applyBorder="1" applyAlignment="1">
      <alignment vertical="center" shrinkToFit="1"/>
    </xf>
    <xf numFmtId="186" fontId="10" fillId="0" borderId="87" xfId="0" applyNumberFormat="1" applyFont="1" applyFill="1" applyBorder="1" applyAlignment="1">
      <alignment vertical="center" shrinkToFit="1"/>
    </xf>
    <xf numFmtId="0" fontId="11" fillId="0" borderId="97" xfId="0" applyFont="1" applyBorder="1" applyAlignment="1">
      <alignment horizontal="center" vertical="center" shrinkToFit="1"/>
    </xf>
    <xf numFmtId="179" fontId="10" fillId="0" borderId="92" xfId="0" applyNumberFormat="1" applyFont="1" applyFill="1" applyBorder="1" applyAlignment="1">
      <alignment vertical="center" shrinkToFit="1"/>
    </xf>
    <xf numFmtId="186" fontId="10" fillId="0" borderId="92" xfId="0" applyNumberFormat="1" applyFont="1" applyFill="1" applyBorder="1" applyAlignment="1">
      <alignment vertical="center" shrinkToFit="1"/>
    </xf>
    <xf numFmtId="0" fontId="11" fillId="0" borderId="9" xfId="0" applyFont="1" applyBorder="1" applyAlignment="1">
      <alignment horizontal="center" vertical="center" shrinkToFit="1"/>
    </xf>
    <xf numFmtId="186" fontId="10" fillId="0" borderId="42" xfId="0" applyNumberFormat="1" applyFont="1" applyFill="1" applyBorder="1" applyAlignment="1">
      <alignment vertical="center" shrinkToFit="1"/>
    </xf>
    <xf numFmtId="186" fontId="10" fillId="0" borderId="11" xfId="0" applyNumberFormat="1" applyFont="1" applyFill="1" applyBorder="1" applyAlignment="1">
      <alignment vertical="center" shrinkToFit="1"/>
    </xf>
    <xf numFmtId="178" fontId="41" fillId="0" borderId="0" xfId="8" applyNumberFormat="1" applyFont="1" applyBorder="1" applyAlignment="1">
      <alignment vertical="center" shrinkToFit="1"/>
    </xf>
    <xf numFmtId="178" fontId="21" fillId="0" borderId="0" xfId="0" applyNumberFormat="1" applyFont="1" applyBorder="1" applyAlignment="1">
      <alignment vertical="center" shrinkToFit="1"/>
    </xf>
    <xf numFmtId="179" fontId="14" fillId="0" borderId="87" xfId="11" applyNumberFormat="1" applyFont="1" applyFill="1" applyBorder="1" applyAlignment="1">
      <alignment vertical="center" shrinkToFit="1"/>
    </xf>
    <xf numFmtId="179" fontId="10" fillId="0" borderId="87" xfId="11" applyNumberFormat="1" applyFont="1" applyFill="1" applyBorder="1" applyAlignment="1">
      <alignment vertical="center" shrinkToFit="1"/>
    </xf>
    <xf numFmtId="176" fontId="14" fillId="0" borderId="92" xfId="10" applyNumberFormat="1" applyFont="1" applyFill="1" applyBorder="1" applyAlignment="1">
      <alignment vertical="center" shrinkToFit="1"/>
    </xf>
    <xf numFmtId="176" fontId="10" fillId="0" borderId="92" xfId="10" applyNumberFormat="1" applyFont="1" applyFill="1" applyBorder="1" applyAlignment="1">
      <alignment vertical="center" shrinkToFit="1"/>
    </xf>
    <xf numFmtId="185" fontId="25" fillId="0" borderId="97" xfId="11" applyNumberFormat="1" applyFont="1" applyFill="1" applyBorder="1" applyAlignment="1">
      <alignment vertical="center" shrinkToFit="1"/>
    </xf>
    <xf numFmtId="177" fontId="10" fillId="0" borderId="87" xfId="11" applyNumberFormat="1" applyFont="1" applyFill="1" applyBorder="1" applyAlignment="1">
      <alignment vertical="center" shrinkToFit="1"/>
    </xf>
    <xf numFmtId="176" fontId="10" fillId="0" borderId="87" xfId="2" applyNumberFormat="1" applyFont="1" applyFill="1" applyBorder="1" applyAlignment="1">
      <alignment vertical="center" shrinkToFit="1"/>
    </xf>
    <xf numFmtId="189" fontId="10" fillId="0" borderId="97" xfId="11" applyNumberFormat="1" applyFont="1" applyFill="1" applyBorder="1" applyAlignment="1">
      <alignment vertical="center" shrinkToFit="1"/>
    </xf>
    <xf numFmtId="0" fontId="46" fillId="0" borderId="92" xfId="11" applyFont="1" applyFill="1" applyBorder="1" applyAlignment="1">
      <alignment horizontal="center" vertical="center"/>
    </xf>
    <xf numFmtId="179" fontId="10" fillId="0" borderId="87" xfId="0" applyNumberFormat="1" applyFont="1" applyFill="1" applyBorder="1" applyAlignment="1">
      <alignment vertical="center"/>
    </xf>
    <xf numFmtId="176" fontId="10" fillId="0" borderId="92" xfId="12" applyNumberFormat="1" applyFont="1" applyFill="1" applyBorder="1" applyAlignment="1">
      <alignment vertical="center" shrinkToFit="1"/>
    </xf>
    <xf numFmtId="0" fontId="47" fillId="5" borderId="92" xfId="12" applyFont="1" applyFill="1" applyBorder="1" applyAlignment="1">
      <alignment horizontal="center" vertical="center"/>
    </xf>
    <xf numFmtId="176" fontId="10" fillId="5" borderId="92" xfId="12" applyNumberFormat="1" applyFont="1" applyFill="1" applyBorder="1" applyAlignment="1">
      <alignment vertical="center" shrinkToFit="1"/>
    </xf>
    <xf numFmtId="0" fontId="47" fillId="5" borderId="41" xfId="12" applyFont="1" applyFill="1" applyBorder="1" applyAlignment="1">
      <alignment horizontal="center" vertical="center"/>
    </xf>
    <xf numFmtId="0" fontId="47" fillId="5" borderId="97" xfId="12" applyFont="1" applyFill="1" applyBorder="1" applyAlignment="1">
      <alignment horizontal="center" vertical="center"/>
    </xf>
    <xf numFmtId="0" fontId="48" fillId="0" borderId="100" xfId="14" applyFont="1" applyFill="1" applyBorder="1" applyAlignment="1">
      <alignment horizontal="distributed" vertical="center" shrinkToFit="1"/>
    </xf>
    <xf numFmtId="191" fontId="67" fillId="0" borderId="69" xfId="2" applyNumberFormat="1" applyFont="1" applyFill="1" applyBorder="1" applyAlignment="1">
      <alignment vertical="center"/>
    </xf>
    <xf numFmtId="38" fontId="5" fillId="0" borderId="84" xfId="1" applyFont="1" applyFill="1" applyBorder="1" applyAlignment="1">
      <alignment horizontal="right" vertical="center"/>
    </xf>
    <xf numFmtId="38" fontId="5" fillId="0" borderId="88" xfId="1" applyFont="1" applyFill="1" applyBorder="1" applyAlignment="1">
      <alignment horizontal="right" vertical="center"/>
    </xf>
    <xf numFmtId="38" fontId="5" fillId="0" borderId="97" xfId="1" applyFont="1" applyFill="1" applyBorder="1" applyAlignment="1">
      <alignment horizontal="right" vertical="center"/>
    </xf>
    <xf numFmtId="38" fontId="5" fillId="0" borderId="92" xfId="1" applyFont="1" applyBorder="1">
      <alignment vertical="center"/>
    </xf>
    <xf numFmtId="38" fontId="5" fillId="5" borderId="84" xfId="1" applyFont="1" applyFill="1" applyBorder="1" applyAlignment="1">
      <alignment horizontal="right" vertical="center"/>
    </xf>
    <xf numFmtId="3" fontId="5" fillId="0" borderId="92" xfId="0" applyNumberFormat="1" applyFont="1" applyBorder="1">
      <alignment vertical="center"/>
    </xf>
    <xf numFmtId="176" fontId="5" fillId="0" borderId="92" xfId="2" applyNumberFormat="1" applyFont="1" applyBorder="1">
      <alignment vertical="center"/>
    </xf>
    <xf numFmtId="38" fontId="5" fillId="5" borderId="88" xfId="1" applyFont="1" applyFill="1" applyBorder="1" applyAlignment="1">
      <alignment horizontal="right" vertical="center"/>
    </xf>
    <xf numFmtId="3" fontId="25" fillId="0" borderId="92" xfId="0" applyNumberFormat="1" applyFont="1" applyBorder="1">
      <alignment vertical="center"/>
    </xf>
    <xf numFmtId="176" fontId="25" fillId="0" borderId="92" xfId="2" applyNumberFormat="1" applyFont="1" applyBorder="1">
      <alignment vertical="center"/>
    </xf>
    <xf numFmtId="38" fontId="5" fillId="5" borderId="97" xfId="1" applyFont="1" applyFill="1" applyBorder="1" applyAlignment="1">
      <alignment horizontal="right" vertical="center"/>
    </xf>
    <xf numFmtId="0" fontId="49" fillId="6" borderId="83" xfId="18" applyFont="1" applyFill="1" applyBorder="1" applyAlignment="1">
      <alignment vertical="center"/>
    </xf>
    <xf numFmtId="0" fontId="49" fillId="6" borderId="85" xfId="18" applyFont="1" applyFill="1" applyBorder="1" applyAlignment="1">
      <alignment vertical="center"/>
    </xf>
    <xf numFmtId="0" fontId="49" fillId="6" borderId="83" xfId="18" applyFont="1" applyFill="1" applyBorder="1" applyAlignment="1">
      <alignment horizontal="center" vertical="center"/>
    </xf>
    <xf numFmtId="0" fontId="49" fillId="6" borderId="85" xfId="18" applyFont="1" applyFill="1" applyBorder="1" applyAlignment="1">
      <alignment horizontal="center" vertical="center"/>
    </xf>
    <xf numFmtId="0" fontId="24" fillId="6" borderId="84" xfId="0" applyFont="1" applyFill="1" applyBorder="1" applyAlignment="1">
      <alignment vertical="center"/>
    </xf>
    <xf numFmtId="0" fontId="60" fillId="6" borderId="97" xfId="0" applyFont="1" applyFill="1" applyBorder="1" applyAlignment="1">
      <alignment horizontal="distributed" vertical="center" wrapText="1"/>
    </xf>
    <xf numFmtId="0" fontId="49" fillId="6" borderId="97" xfId="18" applyFont="1" applyFill="1" applyBorder="1" applyAlignment="1">
      <alignment horizontal="center" vertical="center" shrinkToFit="1"/>
    </xf>
    <xf numFmtId="0" fontId="49" fillId="6" borderId="92" xfId="18" applyFont="1" applyFill="1" applyBorder="1" applyAlignment="1">
      <alignment horizontal="distributed" vertical="center" shrinkToFit="1"/>
    </xf>
    <xf numFmtId="177" fontId="51" fillId="0" borderId="83" xfId="18" applyNumberFormat="1" applyFont="1" applyFill="1" applyBorder="1" applyAlignment="1">
      <alignment vertical="center"/>
    </xf>
    <xf numFmtId="177" fontId="51" fillId="0" borderId="100" xfId="18" applyNumberFormat="1" applyFont="1" applyFill="1" applyBorder="1" applyAlignment="1">
      <alignment vertical="center"/>
    </xf>
    <xf numFmtId="177" fontId="51" fillId="0" borderId="101" xfId="18" applyNumberFormat="1" applyFont="1" applyFill="1" applyBorder="1" applyAlignment="1">
      <alignment vertical="center"/>
    </xf>
    <xf numFmtId="177" fontId="51" fillId="0" borderId="92" xfId="18" applyNumberFormat="1" applyFont="1" applyFill="1" applyBorder="1" applyAlignment="1">
      <alignment vertical="center"/>
    </xf>
    <xf numFmtId="177" fontId="51" fillId="0" borderId="97" xfId="18" applyNumberFormat="1" applyFont="1" applyFill="1" applyBorder="1" applyAlignment="1">
      <alignment vertical="center"/>
    </xf>
    <xf numFmtId="177" fontId="51" fillId="0" borderId="102" xfId="18" applyNumberFormat="1" applyFont="1" applyFill="1" applyBorder="1" applyAlignment="1">
      <alignment vertical="center"/>
    </xf>
    <xf numFmtId="177" fontId="51" fillId="0" borderId="85" xfId="18" applyNumberFormat="1" applyFont="1" applyFill="1" applyBorder="1" applyAlignment="1">
      <alignment vertical="center"/>
    </xf>
    <xf numFmtId="177" fontId="51" fillId="0" borderId="87" xfId="18" applyNumberFormat="1" applyFont="1" applyFill="1" applyBorder="1" applyAlignment="1">
      <alignment vertical="center"/>
    </xf>
    <xf numFmtId="177" fontId="51" fillId="0" borderId="89" xfId="18" applyNumberFormat="1" applyFont="1" applyFill="1" applyBorder="1" applyAlignment="1">
      <alignment vertical="center"/>
    </xf>
    <xf numFmtId="177" fontId="6" fillId="0" borderId="80" xfId="1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51" fillId="0" borderId="84" xfId="18" applyNumberFormat="1" applyFont="1" applyFill="1" applyBorder="1" applyAlignment="1">
      <alignment vertical="center"/>
    </xf>
    <xf numFmtId="0" fontId="24" fillId="0" borderId="67" xfId="0" applyFont="1" applyFill="1" applyBorder="1" applyAlignment="1">
      <alignment vertical="center"/>
    </xf>
    <xf numFmtId="0" fontId="60" fillId="0" borderId="67" xfId="0" applyFont="1" applyBorder="1" applyAlignment="1">
      <alignment vertical="center"/>
    </xf>
    <xf numFmtId="176" fontId="49" fillId="0" borderId="63" xfId="18" applyNumberFormat="1" applyFont="1" applyFill="1" applyBorder="1" applyAlignment="1">
      <alignment horizontal="distributed" vertical="center"/>
    </xf>
    <xf numFmtId="176" fontId="51" fillId="0" borderId="63" xfId="18" applyNumberFormat="1" applyFont="1" applyFill="1" applyBorder="1" applyAlignment="1">
      <alignment vertical="center"/>
    </xf>
    <xf numFmtId="176" fontId="51" fillId="0" borderId="61" xfId="18" applyNumberFormat="1" applyFont="1" applyFill="1" applyBorder="1" applyAlignment="1">
      <alignment vertical="center"/>
    </xf>
    <xf numFmtId="176" fontId="51" fillId="0" borderId="103" xfId="18" applyNumberFormat="1" applyFont="1" applyFill="1" applyBorder="1" applyAlignment="1">
      <alignment vertical="center"/>
    </xf>
    <xf numFmtId="176" fontId="49" fillId="0" borderId="92" xfId="18" applyNumberFormat="1" applyFont="1" applyFill="1" applyBorder="1" applyAlignment="1">
      <alignment horizontal="distributed" vertical="center"/>
    </xf>
    <xf numFmtId="176" fontId="51" fillId="0" borderId="92" xfId="18" applyNumberFormat="1" applyFont="1" applyFill="1" applyBorder="1" applyAlignment="1">
      <alignment vertical="center"/>
    </xf>
    <xf numFmtId="176" fontId="51" fillId="0" borderId="97" xfId="18" applyNumberFormat="1" applyFont="1" applyFill="1" applyBorder="1" applyAlignment="1">
      <alignment vertical="center"/>
    </xf>
    <xf numFmtId="176" fontId="51" fillId="0" borderId="85" xfId="18" applyNumberFormat="1" applyFont="1" applyFill="1" applyBorder="1" applyAlignment="1">
      <alignment vertical="center"/>
    </xf>
    <xf numFmtId="0" fontId="46" fillId="6" borderId="92" xfId="18" applyFont="1" applyFill="1" applyBorder="1" applyAlignment="1">
      <alignment horizontal="distributed" vertical="center" shrinkToFit="1"/>
    </xf>
    <xf numFmtId="0" fontId="60" fillId="0" borderId="92" xfId="0" applyFont="1" applyBorder="1" applyAlignment="1">
      <alignment horizontal="center" vertical="center"/>
    </xf>
    <xf numFmtId="179" fontId="24" fillId="0" borderId="11" xfId="0" applyNumberFormat="1" applyFont="1" applyFill="1" applyBorder="1" applyAlignment="1">
      <alignment vertical="center"/>
    </xf>
    <xf numFmtId="176" fontId="24" fillId="0" borderId="29" xfId="0" applyNumberFormat="1" applyFont="1" applyFill="1" applyBorder="1" applyAlignment="1">
      <alignment vertical="center"/>
    </xf>
    <xf numFmtId="179" fontId="24" fillId="0" borderId="41" xfId="0" applyNumberFormat="1" applyFont="1" applyFill="1" applyBorder="1" applyAlignment="1">
      <alignment vertical="center"/>
    </xf>
    <xf numFmtId="176" fontId="24" fillId="0" borderId="92" xfId="0" applyNumberFormat="1" applyFont="1" applyFill="1" applyBorder="1" applyAlignment="1">
      <alignment vertical="center"/>
    </xf>
    <xf numFmtId="0" fontId="49" fillId="6" borderId="83" xfId="18" applyFont="1" applyFill="1" applyBorder="1" applyAlignment="1">
      <alignment horizontal="distributed" vertical="center"/>
    </xf>
    <xf numFmtId="0" fontId="49" fillId="6" borderId="85" xfId="18" applyFont="1" applyFill="1" applyBorder="1" applyAlignment="1">
      <alignment horizontal="distributed" vertical="center"/>
    </xf>
    <xf numFmtId="177" fontId="51" fillId="0" borderId="88" xfId="18" applyNumberFormat="1" applyFont="1" applyFill="1" applyBorder="1" applyAlignment="1">
      <alignment vertical="center"/>
    </xf>
    <xf numFmtId="0" fontId="49" fillId="6" borderId="88" xfId="18" applyFont="1" applyFill="1" applyBorder="1" applyAlignment="1">
      <alignment vertical="center" wrapText="1"/>
    </xf>
    <xf numFmtId="0" fontId="49" fillId="6" borderId="85" xfId="18" applyFont="1" applyFill="1" applyBorder="1" applyAlignment="1">
      <alignment horizontal="center" vertical="center" wrapText="1"/>
    </xf>
    <xf numFmtId="0" fontId="60" fillId="6" borderId="97" xfId="0" applyFont="1" applyFill="1" applyBorder="1" applyAlignment="1">
      <alignment horizontal="distributed" vertical="center"/>
    </xf>
    <xf numFmtId="0" fontId="60" fillId="6" borderId="9" xfId="0" applyFont="1" applyFill="1" applyBorder="1" applyAlignment="1">
      <alignment horizontal="center" vertical="center" wrapText="1"/>
    </xf>
    <xf numFmtId="0" fontId="49" fillId="6" borderId="92" xfId="18" applyFont="1" applyFill="1" applyBorder="1" applyAlignment="1">
      <alignment horizontal="center" vertical="center" wrapText="1" shrinkToFit="1"/>
    </xf>
    <xf numFmtId="177" fontId="51" fillId="0" borderId="105" xfId="18" applyNumberFormat="1" applyFont="1" applyFill="1" applyBorder="1" applyAlignment="1">
      <alignment vertical="center"/>
    </xf>
    <xf numFmtId="177" fontId="51" fillId="0" borderId="106" xfId="18" applyNumberFormat="1" applyFont="1" applyFill="1" applyBorder="1" applyAlignment="1">
      <alignment vertical="center"/>
    </xf>
    <xf numFmtId="0" fontId="49" fillId="6" borderId="83" xfId="18" applyFont="1" applyFill="1" applyBorder="1" applyAlignment="1">
      <alignment vertical="center" shrinkToFit="1"/>
    </xf>
    <xf numFmtId="0" fontId="49" fillId="6" borderId="83" xfId="18" applyFont="1" applyFill="1" applyBorder="1" applyAlignment="1">
      <alignment horizontal="distributed" vertical="center" shrinkToFit="1"/>
    </xf>
    <xf numFmtId="38" fontId="5" fillId="0" borderId="84" xfId="1" applyFont="1" applyFill="1" applyBorder="1" applyAlignment="1">
      <alignment vertical="center"/>
    </xf>
    <xf numFmtId="38" fontId="5" fillId="0" borderId="88" xfId="1" applyFont="1" applyFill="1" applyBorder="1" applyAlignment="1">
      <alignment vertical="center"/>
    </xf>
    <xf numFmtId="38" fontId="5" fillId="0" borderId="97" xfId="1" applyFont="1" applyFill="1" applyBorder="1" applyAlignment="1">
      <alignment vertical="center"/>
    </xf>
    <xf numFmtId="38" fontId="5" fillId="0" borderId="40" xfId="1" applyFont="1" applyFill="1" applyBorder="1" applyAlignment="1">
      <alignment horizontal="right" vertical="center"/>
    </xf>
    <xf numFmtId="0" fontId="46" fillId="0" borderId="94" xfId="11" applyFont="1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0" fillId="2" borderId="78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38" fontId="10" fillId="2" borderId="3" xfId="1" applyFont="1" applyFill="1" applyBorder="1" applyAlignment="1">
      <alignment horizontal="center" vertical="center" shrinkToFit="1"/>
    </xf>
    <xf numFmtId="38" fontId="10" fillId="2" borderId="4" xfId="1" applyFont="1" applyFill="1" applyBorder="1" applyAlignment="1">
      <alignment horizontal="center" vertical="center" shrinkToFit="1"/>
    </xf>
    <xf numFmtId="38" fontId="10" fillId="2" borderId="5" xfId="1" applyFont="1" applyFill="1" applyBorder="1" applyAlignment="1">
      <alignment horizontal="center" vertical="center" shrinkToFit="1"/>
    </xf>
    <xf numFmtId="38" fontId="10" fillId="2" borderId="6" xfId="1" applyFont="1" applyFill="1" applyBorder="1" applyAlignment="1">
      <alignment horizontal="center" vertical="center" shrinkToFit="1"/>
    </xf>
    <xf numFmtId="38" fontId="11" fillId="2" borderId="18" xfId="1" applyFont="1" applyFill="1" applyBorder="1" applyAlignment="1">
      <alignment horizontal="center" vertical="center" shrinkToFit="1"/>
    </xf>
    <xf numFmtId="38" fontId="11" fillId="2" borderId="25" xfId="1" applyFont="1" applyFill="1" applyBorder="1" applyAlignment="1">
      <alignment horizontal="center" vertical="center" shrinkToFit="1"/>
    </xf>
    <xf numFmtId="38" fontId="11" fillId="2" borderId="16" xfId="1" applyFont="1" applyFill="1" applyBorder="1" applyAlignment="1">
      <alignment horizontal="center" vertical="center" shrinkToFit="1"/>
    </xf>
    <xf numFmtId="38" fontId="10" fillId="3" borderId="3" xfId="1" applyFont="1" applyFill="1" applyBorder="1" applyAlignment="1">
      <alignment horizontal="center" vertical="center" shrinkToFit="1"/>
    </xf>
    <xf numFmtId="38" fontId="10" fillId="3" borderId="4" xfId="1" applyFont="1" applyFill="1" applyBorder="1" applyAlignment="1">
      <alignment horizontal="center" vertical="center" shrinkToFit="1"/>
    </xf>
    <xf numFmtId="38" fontId="10" fillId="3" borderId="5" xfId="1" applyFont="1" applyFill="1" applyBorder="1" applyAlignment="1">
      <alignment horizontal="center" vertical="center" shrinkToFit="1"/>
    </xf>
    <xf numFmtId="38" fontId="10" fillId="3" borderId="6" xfId="1" applyFont="1" applyFill="1" applyBorder="1" applyAlignment="1">
      <alignment horizontal="center" vertical="center" shrinkToFit="1"/>
    </xf>
    <xf numFmtId="38" fontId="11" fillId="3" borderId="18" xfId="1" applyFont="1" applyFill="1" applyBorder="1" applyAlignment="1">
      <alignment horizontal="center" vertical="center" shrinkToFit="1"/>
    </xf>
    <xf numFmtId="38" fontId="11" fillId="3" borderId="25" xfId="1" applyFont="1" applyFill="1" applyBorder="1" applyAlignment="1">
      <alignment horizontal="center" vertical="center" shrinkToFit="1"/>
    </xf>
    <xf numFmtId="38" fontId="11" fillId="3" borderId="16" xfId="1" applyFont="1" applyFill="1" applyBorder="1" applyAlignment="1">
      <alignment horizontal="center" vertical="center" shrinkToFit="1"/>
    </xf>
    <xf numFmtId="38" fontId="11" fillId="0" borderId="18" xfId="1" applyFont="1" applyFill="1" applyBorder="1" applyAlignment="1">
      <alignment horizontal="distributed" vertical="center" shrinkToFit="1"/>
    </xf>
    <xf numFmtId="38" fontId="11" fillId="0" borderId="16" xfId="1" applyFont="1" applyFill="1" applyBorder="1" applyAlignment="1">
      <alignment horizontal="distributed" vertical="center" shrinkToFit="1"/>
    </xf>
    <xf numFmtId="0" fontId="19" fillId="0" borderId="87" xfId="3" applyFont="1" applyFill="1" applyBorder="1" applyAlignment="1">
      <alignment horizontal="distributed" vertical="center"/>
    </xf>
    <xf numFmtId="0" fontId="19" fillId="0" borderId="11" xfId="3" applyFont="1" applyFill="1" applyBorder="1" applyAlignment="1">
      <alignment horizontal="distributed" vertical="center"/>
    </xf>
    <xf numFmtId="38" fontId="13" fillId="0" borderId="18" xfId="4" applyFont="1" applyFill="1" applyBorder="1" applyAlignment="1">
      <alignment horizontal="distributed" vertical="center"/>
    </xf>
    <xf numFmtId="38" fontId="13" fillId="0" borderId="17" xfId="4" applyFont="1" applyFill="1" applyBorder="1" applyAlignment="1">
      <alignment horizontal="distributed" vertical="center"/>
    </xf>
    <xf numFmtId="38" fontId="13" fillId="3" borderId="19" xfId="4" applyFont="1" applyFill="1" applyBorder="1" applyAlignment="1">
      <alignment horizontal="center" vertical="center"/>
    </xf>
    <xf numFmtId="38" fontId="13" fillId="3" borderId="20" xfId="4" applyFont="1" applyFill="1" applyBorder="1" applyAlignment="1">
      <alignment horizontal="center" vertical="center"/>
    </xf>
    <xf numFmtId="179" fontId="13" fillId="0" borderId="86" xfId="4" applyNumberFormat="1" applyFont="1" applyFill="1" applyBorder="1" applyAlignment="1">
      <alignment horizontal="distributed" vertical="center"/>
    </xf>
    <xf numFmtId="179" fontId="13" fillId="0" borderId="84" xfId="4" applyNumberFormat="1" applyFont="1" applyFill="1" applyBorder="1" applyAlignment="1">
      <alignment horizontal="distributed" vertical="center"/>
    </xf>
    <xf numFmtId="0" fontId="19" fillId="0" borderId="1" xfId="3" applyFont="1" applyFill="1" applyBorder="1" applyAlignment="1">
      <alignment horizontal="distributed" vertical="center"/>
    </xf>
    <xf numFmtId="0" fontId="19" fillId="0" borderId="21" xfId="3" applyFont="1" applyFill="1" applyBorder="1" applyAlignment="1">
      <alignment horizontal="distributed" vertical="center"/>
    </xf>
    <xf numFmtId="38" fontId="26" fillId="2" borderId="19" xfId="4" applyFont="1" applyFill="1" applyBorder="1" applyAlignment="1">
      <alignment horizontal="center" vertical="center"/>
    </xf>
    <xf numFmtId="38" fontId="26" fillId="2" borderId="20" xfId="4" applyFont="1" applyFill="1" applyBorder="1" applyAlignment="1">
      <alignment horizontal="center" vertical="center"/>
    </xf>
    <xf numFmtId="38" fontId="28" fillId="0" borderId="18" xfId="4" applyFont="1" applyFill="1" applyBorder="1" applyAlignment="1">
      <alignment horizontal="center" vertical="center" shrinkToFit="1"/>
    </xf>
    <xf numFmtId="38" fontId="28" fillId="0" borderId="17" xfId="4" applyFont="1" applyFill="1" applyBorder="1" applyAlignment="1">
      <alignment horizontal="center" vertical="center" shrinkToFit="1"/>
    </xf>
    <xf numFmtId="0" fontId="30" fillId="0" borderId="1" xfId="3" applyFont="1" applyFill="1" applyBorder="1" applyAlignment="1">
      <alignment horizontal="distributed" vertical="center"/>
    </xf>
    <xf numFmtId="0" fontId="31" fillId="2" borderId="1" xfId="5" applyFont="1" applyFill="1" applyBorder="1" applyAlignment="1">
      <alignment horizontal="center" vertical="center"/>
    </xf>
    <xf numFmtId="0" fontId="22" fillId="2" borderId="2" xfId="7" applyFont="1" applyFill="1" applyBorder="1" applyAlignment="1">
      <alignment vertical="center"/>
    </xf>
    <xf numFmtId="0" fontId="10" fillId="2" borderId="82" xfId="7" applyFont="1" applyFill="1" applyBorder="1" applyAlignment="1">
      <alignment horizontal="center" vertical="center"/>
    </xf>
    <xf numFmtId="0" fontId="10" fillId="2" borderId="85" xfId="7" applyFont="1" applyFill="1" applyBorder="1" applyAlignment="1">
      <alignment horizontal="center" vertical="center"/>
    </xf>
    <xf numFmtId="179" fontId="22" fillId="0" borderId="82" xfId="7" applyNumberFormat="1" applyFont="1" applyBorder="1" applyAlignment="1">
      <alignment vertical="center"/>
    </xf>
    <xf numFmtId="179" fontId="22" fillId="0" borderId="85" xfId="7" applyNumberFormat="1" applyFont="1" applyBorder="1" applyAlignment="1">
      <alignment vertical="center"/>
    </xf>
    <xf numFmtId="0" fontId="31" fillId="0" borderId="1" xfId="7" applyFont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188" fontId="22" fillId="0" borderId="81" xfId="7" applyNumberFormat="1" applyFont="1" applyBorder="1" applyAlignment="1">
      <alignment vertical="center"/>
    </xf>
    <xf numFmtId="0" fontId="31" fillId="0" borderId="8" xfId="7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11" xfId="5" applyFont="1" applyBorder="1" applyAlignment="1">
      <alignment horizontal="center" vertical="center"/>
    </xf>
    <xf numFmtId="186" fontId="22" fillId="0" borderId="81" xfId="7" applyNumberFormat="1" applyFont="1" applyBorder="1" applyAlignment="1">
      <alignment vertical="center"/>
    </xf>
    <xf numFmtId="0" fontId="31" fillId="0" borderId="11" xfId="7" applyFont="1" applyBorder="1" applyAlignment="1">
      <alignment horizontal="center" vertical="center"/>
    </xf>
    <xf numFmtId="0" fontId="31" fillId="0" borderId="21" xfId="7" applyFont="1" applyBorder="1" applyAlignment="1">
      <alignment horizontal="center" wrapText="1"/>
    </xf>
    <xf numFmtId="0" fontId="31" fillId="0" borderId="10" xfId="7" applyFont="1" applyBorder="1" applyAlignment="1">
      <alignment horizontal="center"/>
    </xf>
    <xf numFmtId="0" fontId="31" fillId="0" borderId="11" xfId="5" applyFont="1" applyBorder="1" applyAlignment="1">
      <alignment horizontal="center"/>
    </xf>
    <xf numFmtId="186" fontId="22" fillId="0" borderId="81" xfId="5" applyNumberFormat="1" applyFont="1" applyBorder="1" applyAlignment="1">
      <alignment vertical="center"/>
    </xf>
    <xf numFmtId="0" fontId="22" fillId="2" borderId="2" xfId="5" applyFont="1" applyFill="1" applyBorder="1" applyAlignment="1">
      <alignment vertical="center"/>
    </xf>
    <xf numFmtId="0" fontId="14" fillId="2" borderId="7" xfId="8" applyFont="1" applyFill="1" applyBorder="1" applyAlignment="1">
      <alignment horizontal="center" vertical="center" shrinkToFit="1"/>
    </xf>
    <xf numFmtId="0" fontId="14" fillId="2" borderId="9" xfId="8" applyFont="1" applyFill="1" applyBorder="1" applyAlignment="1">
      <alignment horizontal="center" vertical="center" shrinkToFit="1"/>
    </xf>
    <xf numFmtId="182" fontId="34" fillId="4" borderId="14" xfId="8" applyNumberFormat="1" applyFont="1" applyFill="1" applyBorder="1" applyAlignment="1">
      <alignment horizontal="right" vertical="center"/>
    </xf>
    <xf numFmtId="182" fontId="34" fillId="4" borderId="15" xfId="8" applyNumberFormat="1" applyFont="1" applyFill="1" applyBorder="1" applyAlignment="1">
      <alignment horizontal="right" vertical="center"/>
    </xf>
    <xf numFmtId="182" fontId="34" fillId="4" borderId="17" xfId="8" applyNumberFormat="1" applyFont="1" applyFill="1" applyBorder="1" applyAlignment="1">
      <alignment horizontal="right" vertical="center"/>
    </xf>
    <xf numFmtId="0" fontId="33" fillId="4" borderId="18" xfId="8" applyFont="1" applyFill="1" applyBorder="1" applyAlignment="1">
      <alignment horizontal="center" vertical="center"/>
    </xf>
    <xf numFmtId="0" fontId="33" fillId="0" borderId="25" xfId="8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88" fontId="22" fillId="0" borderId="81" xfId="5" applyNumberFormat="1" applyFont="1" applyBorder="1" applyAlignment="1">
      <alignment vertical="center"/>
    </xf>
    <xf numFmtId="0" fontId="33" fillId="4" borderId="21" xfId="8" applyFont="1" applyFill="1" applyBorder="1" applyAlignment="1">
      <alignment horizontal="center" vertical="center" wrapText="1" shrinkToFit="1"/>
    </xf>
    <xf numFmtId="0" fontId="33" fillId="4" borderId="10" xfId="8" applyFont="1" applyFill="1" applyBorder="1" applyAlignment="1">
      <alignment horizontal="center" vertical="center" wrapText="1" shrinkToFit="1"/>
    </xf>
    <xf numFmtId="0" fontId="31" fillId="0" borderId="10" xfId="5" applyFont="1" applyBorder="1" applyAlignment="1">
      <alignment horizontal="center" vertical="center" wrapText="1" shrinkToFit="1"/>
    </xf>
    <xf numFmtId="0" fontId="31" fillId="0" borderId="11" xfId="5" applyFont="1" applyBorder="1" applyAlignment="1">
      <alignment horizontal="center" vertical="center" wrapText="1" shrinkToFit="1"/>
    </xf>
    <xf numFmtId="182" fontId="34" fillId="4" borderId="1" xfId="8" applyNumberFormat="1" applyFont="1" applyFill="1" applyBorder="1" applyAlignment="1">
      <alignment horizontal="right" vertical="center"/>
    </xf>
    <xf numFmtId="0" fontId="33" fillId="4" borderId="1" xfId="8" applyFont="1" applyFill="1" applyBorder="1" applyAlignment="1">
      <alignment horizontal="center" vertical="center"/>
    </xf>
    <xf numFmtId="0" fontId="31" fillId="0" borderId="1" xfId="5" applyFont="1" applyBorder="1" applyAlignment="1">
      <alignment horizontal="center" vertical="center"/>
    </xf>
    <xf numFmtId="0" fontId="33" fillId="4" borderId="1" xfId="8" applyFont="1" applyFill="1" applyBorder="1" applyAlignment="1">
      <alignment horizontal="center" vertical="center" shrinkToFit="1"/>
    </xf>
    <xf numFmtId="0" fontId="31" fillId="0" borderId="1" xfId="5" applyFont="1" applyBorder="1" applyAlignment="1">
      <alignment horizontal="center" vertical="center" shrinkToFit="1"/>
    </xf>
    <xf numFmtId="0" fontId="33" fillId="0" borderId="1" xfId="8" applyFont="1" applyBorder="1" applyAlignment="1">
      <alignment horizontal="center" vertical="center"/>
    </xf>
    <xf numFmtId="182" fontId="34" fillId="0" borderId="1" xfId="8" applyNumberFormat="1" applyFont="1" applyBorder="1" applyAlignment="1">
      <alignment horizontal="right" vertical="center"/>
    </xf>
    <xf numFmtId="0" fontId="33" fillId="0" borderId="1" xfId="8" applyFont="1" applyBorder="1" applyAlignment="1">
      <alignment horizontal="center" vertical="center" shrinkToFit="1"/>
    </xf>
    <xf numFmtId="177" fontId="22" fillId="0" borderId="1" xfId="5" applyNumberFormat="1" applyFont="1" applyBorder="1" applyAlignment="1">
      <alignment horizontal="right" vertical="center"/>
    </xf>
    <xf numFmtId="0" fontId="31" fillId="0" borderId="21" xfId="7" applyFont="1" applyBorder="1" applyAlignment="1">
      <alignment horizontal="center" vertical="center" wrapText="1"/>
    </xf>
    <xf numFmtId="38" fontId="4" fillId="0" borderId="81" xfId="1" applyFont="1" applyFill="1" applyBorder="1" applyAlignment="1">
      <alignment horizontal="distributed" vertical="distributed"/>
    </xf>
    <xf numFmtId="186" fontId="10" fillId="0" borderId="26" xfId="1" applyNumberFormat="1" applyFont="1" applyFill="1" applyBorder="1" applyAlignment="1">
      <alignment horizontal="right" vertical="center"/>
    </xf>
    <xf numFmtId="186" fontId="10" fillId="0" borderId="27" xfId="1" applyNumberFormat="1" applyFont="1" applyFill="1" applyBorder="1" applyAlignment="1">
      <alignment horizontal="right" vertical="center"/>
    </xf>
    <xf numFmtId="38" fontId="4" fillId="2" borderId="88" xfId="1" applyFont="1" applyFill="1" applyBorder="1" applyAlignment="1">
      <alignment horizontal="distributed" vertical="distributed"/>
    </xf>
    <xf numFmtId="38" fontId="4" fillId="2" borderId="84" xfId="1" applyFont="1" applyFill="1" applyBorder="1" applyAlignment="1">
      <alignment horizontal="distributed" vertical="distributed"/>
    </xf>
    <xf numFmtId="38" fontId="4" fillId="2" borderId="82" xfId="1" applyFont="1" applyFill="1" applyBorder="1" applyAlignment="1">
      <alignment horizontal="distributed" vertical="distributed"/>
    </xf>
    <xf numFmtId="38" fontId="4" fillId="2" borderId="85" xfId="1" applyFont="1" applyFill="1" applyBorder="1" applyAlignment="1">
      <alignment horizontal="distributed" vertical="distributed"/>
    </xf>
    <xf numFmtId="186" fontId="10" fillId="2" borderId="26" xfId="1" applyNumberFormat="1" applyFont="1" applyFill="1" applyBorder="1" applyAlignment="1">
      <alignment horizontal="right" vertical="center"/>
    </xf>
    <xf numFmtId="186" fontId="10" fillId="2" borderId="27" xfId="1" applyNumberFormat="1" applyFont="1" applyFill="1" applyBorder="1" applyAlignment="1">
      <alignment horizontal="right" vertical="center"/>
    </xf>
    <xf numFmtId="38" fontId="4" fillId="0" borderId="82" xfId="1" applyFont="1" applyFill="1" applyBorder="1" applyAlignment="1">
      <alignment horizontal="distributed" vertical="distributed"/>
    </xf>
    <xf numFmtId="38" fontId="4" fillId="0" borderId="83" xfId="1" applyFont="1" applyFill="1" applyBorder="1" applyAlignment="1">
      <alignment horizontal="distributed" vertical="distributed"/>
    </xf>
    <xf numFmtId="38" fontId="4" fillId="0" borderId="85" xfId="1" applyFont="1" applyFill="1" applyBorder="1" applyAlignment="1">
      <alignment horizontal="distributed" vertical="distributed"/>
    </xf>
    <xf numFmtId="38" fontId="4" fillId="0" borderId="9" xfId="1" applyFont="1" applyFill="1" applyBorder="1" applyAlignment="1">
      <alignment horizontal="distributed" vertical="distributed"/>
    </xf>
    <xf numFmtId="38" fontId="4" fillId="0" borderId="41" xfId="1" applyFont="1" applyFill="1" applyBorder="1" applyAlignment="1">
      <alignment horizontal="distributed" vertical="distributed"/>
    </xf>
    <xf numFmtId="186" fontId="10" fillId="0" borderId="33" xfId="1" applyNumberFormat="1" applyFont="1" applyFill="1" applyBorder="1" applyAlignment="1">
      <alignment horizontal="right" vertical="center"/>
    </xf>
    <xf numFmtId="186" fontId="10" fillId="0" borderId="34" xfId="1" applyNumberFormat="1" applyFont="1" applyFill="1" applyBorder="1" applyAlignment="1">
      <alignment horizontal="right" vertical="center"/>
    </xf>
    <xf numFmtId="38" fontId="4" fillId="0" borderId="87" xfId="1" applyFont="1" applyFill="1" applyBorder="1" applyAlignment="1">
      <alignment horizontal="distributed" vertical="distributed"/>
    </xf>
    <xf numFmtId="186" fontId="25" fillId="0" borderId="26" xfId="1" applyNumberFormat="1" applyFont="1" applyFill="1" applyBorder="1" applyAlignment="1">
      <alignment horizontal="right" vertical="center"/>
    </xf>
    <xf numFmtId="186" fontId="25" fillId="0" borderId="27" xfId="1" applyNumberFormat="1" applyFont="1" applyFill="1" applyBorder="1" applyAlignment="1">
      <alignment horizontal="right" vertical="center"/>
    </xf>
    <xf numFmtId="186" fontId="25" fillId="2" borderId="26" xfId="1" applyNumberFormat="1" applyFont="1" applyFill="1" applyBorder="1" applyAlignment="1">
      <alignment horizontal="right" vertical="center"/>
    </xf>
    <xf numFmtId="186" fontId="25" fillId="2" borderId="27" xfId="1" applyNumberFormat="1" applyFont="1" applyFill="1" applyBorder="1" applyAlignment="1">
      <alignment horizontal="right" vertical="center"/>
    </xf>
    <xf numFmtId="186" fontId="25" fillId="0" borderId="33" xfId="1" applyNumberFormat="1" applyFont="1" applyFill="1" applyBorder="1" applyAlignment="1">
      <alignment horizontal="right" vertical="center"/>
    </xf>
    <xf numFmtId="186" fontId="25" fillId="0" borderId="34" xfId="1" applyNumberFormat="1" applyFont="1" applyFill="1" applyBorder="1" applyAlignment="1">
      <alignment horizontal="right" vertical="center"/>
    </xf>
    <xf numFmtId="183" fontId="4" fillId="0" borderId="82" xfId="1" applyNumberFormat="1" applyFont="1" applyFill="1" applyBorder="1" applyAlignment="1">
      <alignment horizontal="distributed" vertical="distributed"/>
    </xf>
    <xf numFmtId="183" fontId="4" fillId="0" borderId="85" xfId="1" applyNumberFormat="1" applyFont="1" applyFill="1" applyBorder="1" applyAlignment="1">
      <alignment horizontal="distributed" vertical="distributed"/>
    </xf>
    <xf numFmtId="181" fontId="25" fillId="0" borderId="26" xfId="2" quotePrefix="1" applyNumberFormat="1" applyFont="1" applyFill="1" applyBorder="1" applyAlignment="1">
      <alignment horizontal="right" vertical="center" wrapText="1"/>
    </xf>
    <xf numFmtId="181" fontId="25" fillId="0" borderId="83" xfId="2" quotePrefix="1" applyNumberFormat="1" applyFont="1" applyFill="1" applyBorder="1" applyAlignment="1">
      <alignment horizontal="right" vertical="center" wrapText="1"/>
    </xf>
    <xf numFmtId="38" fontId="4" fillId="0" borderId="88" xfId="1" applyFont="1" applyFill="1" applyBorder="1" applyAlignment="1">
      <alignment horizontal="distributed" vertical="distributed"/>
    </xf>
    <xf numFmtId="38" fontId="4" fillId="0" borderId="25" xfId="1" applyFont="1" applyFill="1" applyBorder="1" applyAlignment="1">
      <alignment horizontal="distributed" vertical="distributed"/>
    </xf>
    <xf numFmtId="38" fontId="4" fillId="0" borderId="84" xfId="1" applyFont="1" applyFill="1" applyBorder="1" applyAlignment="1">
      <alignment horizontal="distributed" vertical="distributed"/>
    </xf>
    <xf numFmtId="186" fontId="5" fillId="0" borderId="26" xfId="1" applyNumberFormat="1" applyFont="1" applyFill="1" applyBorder="1" applyAlignment="1">
      <alignment horizontal="right" vertical="center"/>
    </xf>
    <xf numFmtId="186" fontId="5" fillId="0" borderId="27" xfId="1" applyNumberFormat="1" applyFont="1" applyFill="1" applyBorder="1" applyAlignment="1">
      <alignment horizontal="right" vertical="center"/>
    </xf>
    <xf numFmtId="189" fontId="10" fillId="0" borderId="26" xfId="2" quotePrefix="1" applyNumberFormat="1" applyFont="1" applyFill="1" applyBorder="1" applyAlignment="1">
      <alignment horizontal="right" vertical="center" wrapText="1"/>
    </xf>
    <xf numFmtId="189" fontId="10" fillId="0" borderId="83" xfId="2" quotePrefix="1" applyNumberFormat="1" applyFont="1" applyFill="1" applyBorder="1" applyAlignment="1">
      <alignment horizontal="right" vertical="center" wrapText="1"/>
    </xf>
    <xf numFmtId="38" fontId="4" fillId="0" borderId="10" xfId="1" applyFont="1" applyFill="1" applyBorder="1" applyAlignment="1">
      <alignment horizontal="distributed" vertical="distributed"/>
    </xf>
    <xf numFmtId="38" fontId="4" fillId="0" borderId="8" xfId="1" applyFont="1" applyFill="1" applyBorder="1" applyAlignment="1">
      <alignment horizontal="distributed" vertical="distributed"/>
    </xf>
    <xf numFmtId="186" fontId="20" fillId="2" borderId="26" xfId="1" applyNumberFormat="1" applyFont="1" applyFill="1" applyBorder="1" applyAlignment="1">
      <alignment horizontal="center" vertical="center" wrapText="1"/>
    </xf>
    <xf numFmtId="186" fontId="20" fillId="2" borderId="27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distributed" vertical="distributed" wrapText="1"/>
    </xf>
    <xf numFmtId="0" fontId="4" fillId="0" borderId="12" xfId="0" applyFont="1" applyBorder="1" applyAlignment="1">
      <alignment horizontal="distributed" vertical="distributed"/>
    </xf>
    <xf numFmtId="0" fontId="4" fillId="2" borderId="14" xfId="0" applyFont="1" applyFill="1" applyBorder="1" applyAlignment="1">
      <alignment horizontal="center" vertical="center"/>
    </xf>
    <xf numFmtId="0" fontId="43" fillId="0" borderId="87" xfId="0" applyFont="1" applyBorder="1" applyAlignment="1">
      <alignment horizontal="center" vertical="center" wrapText="1" shrinkToFit="1"/>
    </xf>
    <xf numFmtId="0" fontId="43" fillId="0" borderId="11" xfId="0" applyFont="1" applyBorder="1" applyAlignment="1">
      <alignment horizontal="center" vertical="center" shrinkToFit="1"/>
    </xf>
    <xf numFmtId="0" fontId="42" fillId="4" borderId="88" xfId="8" applyFont="1" applyFill="1" applyBorder="1" applyAlignment="1">
      <alignment horizontal="distributed" vertical="center" shrinkToFit="1"/>
    </xf>
    <xf numFmtId="0" fontId="42" fillId="4" borderId="25" xfId="8" applyFont="1" applyFill="1" applyBorder="1" applyAlignment="1">
      <alignment horizontal="distributed" vertical="center" shrinkToFit="1"/>
    </xf>
    <xf numFmtId="0" fontId="42" fillId="4" borderId="84" xfId="8" applyFont="1" applyFill="1" applyBorder="1" applyAlignment="1">
      <alignment horizontal="distributed" vertical="center" shrinkToFit="1"/>
    </xf>
    <xf numFmtId="0" fontId="42" fillId="4" borderId="9" xfId="8" applyFont="1" applyFill="1" applyBorder="1" applyAlignment="1">
      <alignment horizontal="distributed" vertical="center" shrinkToFit="1"/>
    </xf>
    <xf numFmtId="0" fontId="42" fillId="4" borderId="7" xfId="8" applyFont="1" applyFill="1" applyBorder="1" applyAlignment="1">
      <alignment horizontal="distributed" vertical="center" shrinkToFit="1"/>
    </xf>
    <xf numFmtId="0" fontId="42" fillId="4" borderId="41" xfId="8" applyFont="1" applyFill="1" applyBorder="1" applyAlignment="1">
      <alignment horizontal="distributed" vertical="center" shrinkToFit="1"/>
    </xf>
    <xf numFmtId="0" fontId="42" fillId="4" borderId="88" xfId="8" applyFont="1" applyFill="1" applyBorder="1" applyAlignment="1">
      <alignment horizontal="distributed" vertical="center" wrapText="1" shrinkToFit="1"/>
    </xf>
    <xf numFmtId="0" fontId="42" fillId="4" borderId="25" xfId="8" applyFont="1" applyFill="1" applyBorder="1" applyAlignment="1">
      <alignment horizontal="distributed" vertical="center" wrapText="1" shrinkToFit="1"/>
    </xf>
    <xf numFmtId="0" fontId="42" fillId="4" borderId="84" xfId="8" applyFont="1" applyFill="1" applyBorder="1" applyAlignment="1">
      <alignment horizontal="distributed" vertical="center" wrapText="1" shrinkToFit="1"/>
    </xf>
    <xf numFmtId="0" fontId="42" fillId="4" borderId="9" xfId="8" applyFont="1" applyFill="1" applyBorder="1" applyAlignment="1">
      <alignment horizontal="distributed" vertical="center" wrapText="1" shrinkToFit="1"/>
    </xf>
    <xf numFmtId="0" fontId="42" fillId="4" borderId="7" xfId="8" applyFont="1" applyFill="1" applyBorder="1" applyAlignment="1">
      <alignment horizontal="distributed" vertical="center" wrapText="1" shrinkToFit="1"/>
    </xf>
    <xf numFmtId="0" fontId="42" fillId="4" borderId="41" xfId="8" applyFont="1" applyFill="1" applyBorder="1" applyAlignment="1">
      <alignment horizontal="distributed" vertical="center" wrapText="1" shrinkToFit="1"/>
    </xf>
    <xf numFmtId="0" fontId="43" fillId="0" borderId="81" xfId="0" applyFont="1" applyBorder="1" applyAlignment="1">
      <alignment horizontal="distributed" vertical="center" shrinkToFit="1"/>
    </xf>
    <xf numFmtId="0" fontId="43" fillId="0" borderId="87" xfId="0" applyFont="1" applyBorder="1" applyAlignment="1">
      <alignment horizontal="distributed" vertical="center" shrinkToFit="1"/>
    </xf>
    <xf numFmtId="0" fontId="43" fillId="0" borderId="81" xfId="0" applyFont="1" applyBorder="1" applyAlignment="1">
      <alignment horizontal="distributed" vertical="center" wrapText="1" shrinkToFit="1"/>
    </xf>
    <xf numFmtId="0" fontId="43" fillId="0" borderId="88" xfId="0" applyFont="1" applyBorder="1" applyAlignment="1">
      <alignment horizontal="distributed" vertical="center" shrinkToFit="1"/>
    </xf>
    <xf numFmtId="0" fontId="43" fillId="0" borderId="84" xfId="0" applyFont="1" applyBorder="1" applyAlignment="1">
      <alignment horizontal="distributed" vertical="center" shrinkToFit="1"/>
    </xf>
    <xf numFmtId="0" fontId="43" fillId="0" borderId="8" xfId="0" applyFont="1" applyBorder="1" applyAlignment="1">
      <alignment horizontal="distributed" vertical="center" shrinkToFit="1"/>
    </xf>
    <xf numFmtId="0" fontId="43" fillId="0" borderId="12" xfId="0" applyFont="1" applyBorder="1" applyAlignment="1">
      <alignment horizontal="distributed" vertical="center" shrinkToFit="1"/>
    </xf>
    <xf numFmtId="0" fontId="42" fillId="4" borderId="81" xfId="8" applyFont="1" applyFill="1" applyBorder="1" applyAlignment="1">
      <alignment horizontal="distributed" vertical="center" shrinkToFit="1"/>
    </xf>
    <xf numFmtId="0" fontId="42" fillId="0" borderId="25" xfId="8" applyFont="1" applyBorder="1" applyAlignment="1">
      <alignment horizontal="distributed" vertical="center" shrinkToFit="1"/>
    </xf>
    <xf numFmtId="0" fontId="42" fillId="0" borderId="84" xfId="8" applyFont="1" applyBorder="1" applyAlignment="1">
      <alignment horizontal="distributed" vertical="center" shrinkToFit="1"/>
    </xf>
    <xf numFmtId="0" fontId="43" fillId="0" borderId="9" xfId="0" applyFont="1" applyBorder="1" applyAlignment="1">
      <alignment horizontal="distributed" vertical="center" shrinkToFit="1"/>
    </xf>
    <xf numFmtId="0" fontId="43" fillId="0" borderId="7" xfId="0" applyFont="1" applyBorder="1" applyAlignment="1">
      <alignment horizontal="distributed" vertical="center" shrinkToFit="1"/>
    </xf>
    <xf numFmtId="0" fontId="43" fillId="0" borderId="41" xfId="0" applyFont="1" applyBorder="1" applyAlignment="1">
      <alignment horizontal="distributed" vertical="center" shrinkToFit="1"/>
    </xf>
    <xf numFmtId="0" fontId="43" fillId="0" borderId="0" xfId="0" applyFont="1" applyBorder="1" applyAlignment="1">
      <alignment horizontal="distributed" vertical="center" shrinkToFit="1"/>
    </xf>
    <xf numFmtId="0" fontId="42" fillId="2" borderId="82" xfId="8" applyFont="1" applyFill="1" applyBorder="1" applyAlignment="1">
      <alignment horizontal="center" vertical="center" shrinkToFit="1"/>
    </xf>
    <xf numFmtId="0" fontId="42" fillId="2" borderId="83" xfId="8" applyFont="1" applyFill="1" applyBorder="1" applyAlignment="1">
      <alignment horizontal="center" vertical="center" shrinkToFit="1"/>
    </xf>
    <xf numFmtId="0" fontId="42" fillId="2" borderId="85" xfId="8" applyFont="1" applyFill="1" applyBorder="1" applyAlignment="1">
      <alignment horizontal="center" vertical="center" shrinkToFit="1"/>
    </xf>
    <xf numFmtId="0" fontId="43" fillId="2" borderId="83" xfId="0" applyFont="1" applyFill="1" applyBorder="1" applyAlignment="1">
      <alignment horizontal="center" vertical="center" shrinkToFit="1"/>
    </xf>
    <xf numFmtId="0" fontId="43" fillId="2" borderId="85" xfId="0" applyFont="1" applyFill="1" applyBorder="1" applyAlignment="1">
      <alignment vertical="center" shrinkToFit="1"/>
    </xf>
    <xf numFmtId="0" fontId="42" fillId="4" borderId="8" xfId="8" applyFont="1" applyFill="1" applyBorder="1" applyAlignment="1">
      <alignment horizontal="distributed" vertical="center" shrinkToFit="1"/>
    </xf>
    <xf numFmtId="0" fontId="42" fillId="0" borderId="0" xfId="8" applyFont="1" applyBorder="1" applyAlignment="1">
      <alignment horizontal="distributed" vertical="center" shrinkToFit="1"/>
    </xf>
    <xf numFmtId="0" fontId="42" fillId="0" borderId="12" xfId="8" applyFont="1" applyBorder="1" applyAlignment="1">
      <alignment horizontal="distributed" vertical="center" shrinkToFit="1"/>
    </xf>
    <xf numFmtId="0" fontId="43" fillId="0" borderId="0" xfId="0" applyFont="1" applyAlignment="1">
      <alignment horizontal="distributed" vertical="center" shrinkToFit="1"/>
    </xf>
    <xf numFmtId="0" fontId="42" fillId="2" borderId="2" xfId="8" applyFont="1" applyFill="1" applyBorder="1" applyAlignment="1">
      <alignment vertical="center" shrinkToFit="1"/>
    </xf>
    <xf numFmtId="0" fontId="43" fillId="2" borderId="2" xfId="0" applyFont="1" applyFill="1" applyBorder="1" applyAlignment="1">
      <alignment vertical="center" shrinkToFit="1"/>
    </xf>
    <xf numFmtId="0" fontId="42" fillId="2" borderId="0" xfId="8" applyFont="1" applyFill="1" applyBorder="1" applyAlignment="1">
      <alignment horizontal="center" vertical="center" shrinkToFit="1"/>
    </xf>
    <xf numFmtId="0" fontId="42" fillId="2" borderId="7" xfId="8" applyFont="1" applyFill="1" applyBorder="1" applyAlignment="1">
      <alignment horizontal="center" vertical="center" shrinkToFit="1"/>
    </xf>
    <xf numFmtId="0" fontId="42" fillId="2" borderId="41" xfId="8" applyFont="1" applyFill="1" applyBorder="1" applyAlignment="1">
      <alignment horizontal="center" vertical="center" shrinkToFit="1"/>
    </xf>
    <xf numFmtId="0" fontId="43" fillId="2" borderId="85" xfId="0" applyFont="1" applyFill="1" applyBorder="1" applyAlignment="1">
      <alignment horizontal="center" vertical="center" shrinkToFit="1"/>
    </xf>
    <xf numFmtId="0" fontId="46" fillId="2" borderId="19" xfId="10" applyFont="1" applyFill="1" applyBorder="1" applyAlignment="1">
      <alignment vertical="center"/>
    </xf>
    <xf numFmtId="0" fontId="46" fillId="2" borderId="43" xfId="1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46" fillId="0" borderId="18" xfId="11" applyFont="1" applyFill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46" fillId="0" borderId="18" xfId="11" applyFont="1" applyFill="1" applyBorder="1" applyAlignment="1">
      <alignment horizontal="center" vertical="center"/>
    </xf>
    <xf numFmtId="0" fontId="46" fillId="0" borderId="16" xfId="11" applyFont="1" applyFill="1" applyBorder="1" applyAlignment="1">
      <alignment horizontal="center" vertical="center"/>
    </xf>
    <xf numFmtId="0" fontId="48" fillId="3" borderId="21" xfId="12" applyFont="1" applyFill="1" applyBorder="1" applyAlignment="1">
      <alignment horizontal="center" vertical="center" wrapText="1" shrinkToFit="1"/>
    </xf>
    <xf numFmtId="0" fontId="48" fillId="3" borderId="10" xfId="12" applyFont="1" applyFill="1" applyBorder="1" applyAlignment="1">
      <alignment horizontal="center" vertical="center" shrinkToFit="1"/>
    </xf>
    <xf numFmtId="0" fontId="48" fillId="3" borderId="11" xfId="12" applyFont="1" applyFill="1" applyBorder="1" applyAlignment="1">
      <alignment horizontal="center" vertical="center" shrinkToFit="1"/>
    </xf>
    <xf numFmtId="0" fontId="48" fillId="0" borderId="61" xfId="12" applyFont="1" applyFill="1" applyBorder="1" applyAlignment="1">
      <alignment horizontal="center" vertical="center"/>
    </xf>
    <xf numFmtId="0" fontId="48" fillId="0" borderId="62" xfId="12" applyFont="1" applyFill="1" applyBorder="1" applyAlignment="1">
      <alignment horizontal="center" vertical="center"/>
    </xf>
    <xf numFmtId="0" fontId="50" fillId="0" borderId="0" xfId="12" applyFont="1" applyFill="1" applyAlignment="1">
      <alignment horizontal="left" vertical="center"/>
    </xf>
    <xf numFmtId="0" fontId="51" fillId="0" borderId="0" xfId="12" applyFont="1" applyFill="1" applyAlignment="1">
      <alignment horizontal="left" vertical="center"/>
    </xf>
    <xf numFmtId="0" fontId="26" fillId="3" borderId="3" xfId="13" applyFont="1" applyFill="1" applyBorder="1" applyAlignment="1">
      <alignment vertical="center" wrapText="1"/>
    </xf>
    <xf numFmtId="0" fontId="26" fillId="3" borderId="56" xfId="13" applyFont="1" applyFill="1" applyBorder="1" applyAlignment="1">
      <alignment vertical="center" wrapText="1"/>
    </xf>
    <xf numFmtId="0" fontId="26" fillId="3" borderId="4" xfId="13" applyFont="1" applyFill="1" applyBorder="1" applyAlignment="1">
      <alignment vertical="center" wrapText="1"/>
    </xf>
    <xf numFmtId="0" fontId="26" fillId="3" borderId="57" xfId="13" applyFont="1" applyFill="1" applyBorder="1" applyAlignment="1">
      <alignment vertical="center" wrapText="1"/>
    </xf>
    <xf numFmtId="0" fontId="26" fillId="3" borderId="58" xfId="13" applyFont="1" applyFill="1" applyBorder="1" applyAlignment="1">
      <alignment vertical="center" wrapText="1"/>
    </xf>
    <xf numFmtId="0" fontId="26" fillId="3" borderId="59" xfId="13" applyFont="1" applyFill="1" applyBorder="1" applyAlignment="1">
      <alignment vertical="center" wrapText="1"/>
    </xf>
    <xf numFmtId="0" fontId="26" fillId="3" borderId="5" xfId="13" applyFont="1" applyFill="1" applyBorder="1" applyAlignment="1">
      <alignment vertical="center" wrapText="1"/>
    </xf>
    <xf numFmtId="0" fontId="26" fillId="3" borderId="60" xfId="13" applyFont="1" applyFill="1" applyBorder="1" applyAlignment="1">
      <alignment vertical="center" wrapText="1"/>
    </xf>
    <xf numFmtId="0" fontId="26" fillId="3" borderId="6" xfId="13" applyFont="1" applyFill="1" applyBorder="1" applyAlignment="1">
      <alignment vertical="center" wrapText="1"/>
    </xf>
    <xf numFmtId="0" fontId="48" fillId="3" borderId="21" xfId="12" applyFont="1" applyFill="1" applyBorder="1" applyAlignment="1">
      <alignment horizontal="center" vertical="center" wrapText="1"/>
    </xf>
    <xf numFmtId="0" fontId="48" fillId="3" borderId="10" xfId="12" applyFont="1" applyFill="1" applyBorder="1" applyAlignment="1">
      <alignment horizontal="center" vertical="center" wrapText="1"/>
    </xf>
    <xf numFmtId="0" fontId="48" fillId="3" borderId="11" xfId="12" applyFont="1" applyFill="1" applyBorder="1" applyAlignment="1">
      <alignment horizontal="center" vertical="center" wrapText="1"/>
    </xf>
    <xf numFmtId="0" fontId="48" fillId="3" borderId="18" xfId="12" applyFont="1" applyFill="1" applyBorder="1" applyAlignment="1">
      <alignment horizontal="center" vertical="center" wrapText="1"/>
    </xf>
    <xf numFmtId="0" fontId="48" fillId="3" borderId="8" xfId="12" applyFont="1" applyFill="1" applyBorder="1" applyAlignment="1">
      <alignment horizontal="center" vertical="center" wrapText="1"/>
    </xf>
    <xf numFmtId="0" fontId="48" fillId="3" borderId="9" xfId="12" applyFont="1" applyFill="1" applyBorder="1" applyAlignment="1">
      <alignment horizontal="center" vertical="center" wrapText="1"/>
    </xf>
    <xf numFmtId="0" fontId="48" fillId="3" borderId="16" xfId="12" applyFont="1" applyFill="1" applyBorder="1" applyAlignment="1">
      <alignment horizontal="center" vertical="center" wrapText="1"/>
    </xf>
    <xf numFmtId="0" fontId="48" fillId="3" borderId="12" xfId="12" applyFont="1" applyFill="1" applyBorder="1" applyAlignment="1">
      <alignment horizontal="center" vertical="center" wrapText="1"/>
    </xf>
    <xf numFmtId="0" fontId="48" fillId="3" borderId="41" xfId="12" applyFont="1" applyFill="1" applyBorder="1" applyAlignment="1">
      <alignment horizontal="center" vertical="center" wrapText="1"/>
    </xf>
    <xf numFmtId="0" fontId="48" fillId="0" borderId="14" xfId="12" applyFont="1" applyFill="1" applyBorder="1" applyAlignment="1">
      <alignment horizontal="center" vertical="center"/>
    </xf>
    <xf numFmtId="0" fontId="48" fillId="0" borderId="17" xfId="12" applyFont="1" applyFill="1" applyBorder="1" applyAlignment="1">
      <alignment horizontal="center" vertical="center"/>
    </xf>
    <xf numFmtId="0" fontId="48" fillId="3" borderId="25" xfId="12" applyFont="1" applyFill="1" applyBorder="1" applyAlignment="1">
      <alignment horizontal="center" vertical="center" wrapText="1"/>
    </xf>
    <xf numFmtId="0" fontId="48" fillId="3" borderId="0" xfId="12" applyFont="1" applyFill="1" applyBorder="1" applyAlignment="1">
      <alignment horizontal="center" vertical="center" wrapText="1"/>
    </xf>
    <xf numFmtId="0" fontId="48" fillId="3" borderId="7" xfId="12" applyFont="1" applyFill="1" applyBorder="1" applyAlignment="1">
      <alignment horizontal="center" vertical="center" wrapText="1"/>
    </xf>
    <xf numFmtId="0" fontId="45" fillId="3" borderId="21" xfId="12" applyFont="1" applyFill="1" applyBorder="1" applyAlignment="1">
      <alignment horizontal="center" vertical="center" wrapText="1"/>
    </xf>
    <xf numFmtId="0" fontId="45" fillId="3" borderId="10" xfId="12" applyFont="1" applyFill="1" applyBorder="1" applyAlignment="1">
      <alignment horizontal="center" vertical="center" wrapText="1"/>
    </xf>
    <xf numFmtId="0" fontId="45" fillId="3" borderId="11" xfId="12" applyFont="1" applyFill="1" applyBorder="1" applyAlignment="1">
      <alignment horizontal="center" vertical="center" wrapText="1"/>
    </xf>
    <xf numFmtId="0" fontId="48" fillId="0" borderId="64" xfId="12" applyFont="1" applyFill="1" applyBorder="1" applyAlignment="1">
      <alignment horizontal="center" vertical="center"/>
    </xf>
    <xf numFmtId="0" fontId="48" fillId="0" borderId="65" xfId="12" applyFont="1" applyFill="1" applyBorder="1" applyAlignment="1">
      <alignment horizontal="center" vertical="center"/>
    </xf>
    <xf numFmtId="0" fontId="48" fillId="0" borderId="15" xfId="12" applyFont="1" applyFill="1" applyBorder="1" applyAlignment="1">
      <alignment horizontal="center" vertical="center"/>
    </xf>
    <xf numFmtId="0" fontId="48" fillId="0" borderId="18" xfId="12" applyFont="1" applyFill="1" applyBorder="1" applyAlignment="1">
      <alignment horizontal="center" vertical="center"/>
    </xf>
    <xf numFmtId="0" fontId="48" fillId="0" borderId="25" xfId="12" applyFont="1" applyFill="1" applyBorder="1" applyAlignment="1">
      <alignment horizontal="center" vertical="center"/>
    </xf>
    <xf numFmtId="0" fontId="48" fillId="0" borderId="14" xfId="12" applyFont="1" applyFill="1" applyBorder="1" applyAlignment="1">
      <alignment horizontal="center" vertical="center" shrinkToFit="1"/>
    </xf>
    <xf numFmtId="0" fontId="48" fillId="0" borderId="15" xfId="12" applyFont="1" applyFill="1" applyBorder="1" applyAlignment="1">
      <alignment horizontal="center" vertical="center" shrinkToFit="1"/>
    </xf>
    <xf numFmtId="0" fontId="48" fillId="0" borderId="17" xfId="12" applyFont="1" applyFill="1" applyBorder="1" applyAlignment="1">
      <alignment horizontal="center" vertical="center" shrinkToFit="1"/>
    </xf>
    <xf numFmtId="0" fontId="48" fillId="0" borderId="8" xfId="12" applyFont="1" applyFill="1" applyBorder="1" applyAlignment="1">
      <alignment horizontal="center" vertical="center"/>
    </xf>
    <xf numFmtId="0" fontId="48" fillId="0" borderId="0" xfId="12" applyFont="1" applyFill="1" applyBorder="1" applyAlignment="1">
      <alignment horizontal="center" vertical="center"/>
    </xf>
    <xf numFmtId="0" fontId="48" fillId="0" borderId="12" xfId="12" applyFont="1" applyFill="1" applyBorder="1" applyAlignment="1">
      <alignment horizontal="center" vertical="center"/>
    </xf>
    <xf numFmtId="0" fontId="48" fillId="0" borderId="93" xfId="14" applyFont="1" applyFill="1" applyBorder="1" applyAlignment="1">
      <alignment horizontal="distributed" vertical="center"/>
    </xf>
    <xf numFmtId="0" fontId="48" fillId="0" borderId="94" xfId="14" applyFont="1" applyFill="1" applyBorder="1" applyAlignment="1">
      <alignment horizontal="distributed" vertical="center"/>
    </xf>
    <xf numFmtId="0" fontId="0" fillId="0" borderId="7" xfId="0" applyBorder="1" applyAlignment="1">
      <alignment horizontal="distributed" vertical="distributed"/>
    </xf>
    <xf numFmtId="0" fontId="48" fillId="3" borderId="19" xfId="14" applyFont="1" applyFill="1" applyBorder="1" applyAlignment="1">
      <alignment vertical="center"/>
    </xf>
    <xf numFmtId="0" fontId="48" fillId="3" borderId="20" xfId="14" applyFont="1" applyFill="1" applyBorder="1" applyAlignment="1">
      <alignment vertical="center"/>
    </xf>
    <xf numFmtId="0" fontId="48" fillId="0" borderId="95" xfId="14" applyFont="1" applyFill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8" fillId="0" borderId="88" xfId="14" applyFont="1" applyFill="1" applyBorder="1" applyAlignment="1">
      <alignment horizontal="distributed" vertical="center"/>
    </xf>
    <xf numFmtId="0" fontId="48" fillId="0" borderId="89" xfId="14" applyFont="1" applyFill="1" applyBorder="1" applyAlignment="1">
      <alignment horizontal="distributed" vertical="center"/>
    </xf>
    <xf numFmtId="0" fontId="0" fillId="0" borderId="7" xfId="0" applyBorder="1" applyAlignment="1">
      <alignment horizontal="left" vertical="distributed"/>
    </xf>
    <xf numFmtId="0" fontId="53" fillId="0" borderId="88" xfId="15" applyFont="1" applyFill="1" applyBorder="1" applyAlignment="1">
      <alignment horizontal="distributed" vertical="center"/>
    </xf>
    <xf numFmtId="0" fontId="53" fillId="0" borderId="25" xfId="15" applyFont="1" applyFill="1" applyBorder="1" applyAlignment="1">
      <alignment horizontal="distributed" vertical="center"/>
    </xf>
    <xf numFmtId="0" fontId="53" fillId="0" borderId="84" xfId="15" applyFont="1" applyFill="1" applyBorder="1" applyAlignment="1">
      <alignment horizontal="distributed" vertical="center"/>
    </xf>
    <xf numFmtId="0" fontId="53" fillId="0" borderId="9" xfId="15" applyFont="1" applyFill="1" applyBorder="1" applyAlignment="1">
      <alignment horizontal="distributed" vertical="center"/>
    </xf>
    <xf numFmtId="0" fontId="53" fillId="0" borderId="7" xfId="15" applyFont="1" applyFill="1" applyBorder="1" applyAlignment="1">
      <alignment horizontal="distributed" vertical="center"/>
    </xf>
    <xf numFmtId="0" fontId="53" fillId="0" borderId="41" xfId="15" applyFont="1" applyFill="1" applyBorder="1" applyAlignment="1">
      <alignment horizontal="distributed" vertical="center"/>
    </xf>
    <xf numFmtId="0" fontId="55" fillId="0" borderId="0" xfId="15" applyFont="1" applyFill="1" applyBorder="1" applyAlignment="1">
      <alignment horizontal="left" vertical="center"/>
    </xf>
    <xf numFmtId="0" fontId="56" fillId="0" borderId="0" xfId="16" applyFont="1" applyFill="1" applyBorder="1" applyAlignment="1">
      <alignment horizontal="left" vertical="center"/>
    </xf>
    <xf numFmtId="0" fontId="53" fillId="2" borderId="3" xfId="15" applyFont="1" applyFill="1" applyBorder="1" applyAlignment="1">
      <alignment horizontal="center" vertical="center"/>
    </xf>
    <xf numFmtId="0" fontId="53" fillId="2" borderId="56" xfId="15" applyFont="1" applyFill="1" applyBorder="1" applyAlignment="1">
      <alignment horizontal="center" vertical="center"/>
    </xf>
    <xf numFmtId="0" fontId="53" fillId="2" borderId="4" xfId="15" applyFont="1" applyFill="1" applyBorder="1" applyAlignment="1">
      <alignment horizontal="center" vertical="center"/>
    </xf>
    <xf numFmtId="0" fontId="53" fillId="2" borderId="57" xfId="15" applyFont="1" applyFill="1" applyBorder="1" applyAlignment="1">
      <alignment horizontal="center" vertical="center"/>
    </xf>
    <xf numFmtId="0" fontId="53" fillId="2" borderId="58" xfId="15" applyFont="1" applyFill="1" applyBorder="1" applyAlignment="1">
      <alignment horizontal="center" vertical="center"/>
    </xf>
    <xf numFmtId="0" fontId="53" fillId="2" borderId="59" xfId="15" applyFont="1" applyFill="1" applyBorder="1" applyAlignment="1">
      <alignment horizontal="center" vertical="center"/>
    </xf>
    <xf numFmtId="0" fontId="53" fillId="2" borderId="5" xfId="15" applyFont="1" applyFill="1" applyBorder="1" applyAlignment="1">
      <alignment horizontal="center" vertical="center"/>
    </xf>
    <xf numFmtId="0" fontId="53" fillId="2" borderId="60" xfId="15" applyFont="1" applyFill="1" applyBorder="1" applyAlignment="1">
      <alignment horizontal="center" vertical="center"/>
    </xf>
    <xf numFmtId="0" fontId="53" fillId="2" borderId="6" xfId="15" applyFont="1" applyFill="1" applyBorder="1" applyAlignment="1">
      <alignment horizontal="center" vertical="center"/>
    </xf>
    <xf numFmtId="0" fontId="53" fillId="2" borderId="25" xfId="15" applyFont="1" applyFill="1" applyBorder="1" applyAlignment="1">
      <alignment horizontal="center" vertical="center" wrapText="1"/>
    </xf>
    <xf numFmtId="0" fontId="53" fillId="2" borderId="25" xfId="15" applyFont="1" applyFill="1" applyBorder="1" applyAlignment="1">
      <alignment vertical="center" wrapText="1"/>
    </xf>
    <xf numFmtId="0" fontId="53" fillId="2" borderId="0" xfId="15" applyFont="1" applyFill="1" applyBorder="1" applyAlignment="1">
      <alignment horizontal="center" vertical="center" wrapText="1"/>
    </xf>
    <xf numFmtId="0" fontId="53" fillId="2" borderId="0" xfId="15" applyFont="1" applyFill="1" applyBorder="1" applyAlignment="1">
      <alignment vertical="center" wrapText="1"/>
    </xf>
    <xf numFmtId="0" fontId="53" fillId="2" borderId="7" xfId="15" applyFont="1" applyFill="1" applyBorder="1" applyAlignment="1">
      <alignment vertical="center" wrapText="1"/>
    </xf>
    <xf numFmtId="0" fontId="53" fillId="2" borderId="83" xfId="15" applyFont="1" applyFill="1" applyBorder="1" applyAlignment="1">
      <alignment horizontal="center" vertical="center" wrapText="1"/>
    </xf>
    <xf numFmtId="0" fontId="53" fillId="2" borderId="87" xfId="15" applyFont="1" applyFill="1" applyBorder="1" applyAlignment="1">
      <alignment horizontal="center" vertical="center" wrapText="1"/>
    </xf>
    <xf numFmtId="0" fontId="11" fillId="2" borderId="11" xfId="16" applyFont="1" applyFill="1" applyBorder="1" applyAlignment="1">
      <alignment horizontal="center" vertical="center" wrapText="1"/>
    </xf>
    <xf numFmtId="0" fontId="11" fillId="2" borderId="7" xfId="16" applyFont="1" applyFill="1" applyBorder="1" applyAlignment="1">
      <alignment horizontal="center" vertical="center" wrapText="1"/>
    </xf>
    <xf numFmtId="0" fontId="53" fillId="2" borderId="96" xfId="15" applyFont="1" applyFill="1" applyBorder="1" applyAlignment="1">
      <alignment horizontal="center" vertical="center" wrapText="1"/>
    </xf>
    <xf numFmtId="0" fontId="53" fillId="0" borderId="8" xfId="15" applyFont="1" applyFill="1" applyBorder="1" applyAlignment="1">
      <alignment horizontal="distributed" vertical="center"/>
    </xf>
    <xf numFmtId="0" fontId="53" fillId="0" borderId="0" xfId="15" applyFont="1" applyFill="1" applyBorder="1" applyAlignment="1">
      <alignment horizontal="distributed" vertical="center"/>
    </xf>
    <xf numFmtId="0" fontId="53" fillId="0" borderId="12" xfId="15" applyFont="1" applyFill="1" applyBorder="1" applyAlignment="1">
      <alignment horizontal="distributed" vertical="center"/>
    </xf>
    <xf numFmtId="0" fontId="53" fillId="0" borderId="31" xfId="15" applyFont="1" applyFill="1" applyBorder="1" applyAlignment="1">
      <alignment horizontal="distributed" vertical="center"/>
    </xf>
    <xf numFmtId="0" fontId="53" fillId="0" borderId="32" xfId="15" applyFont="1" applyFill="1" applyBorder="1" applyAlignment="1">
      <alignment horizontal="distributed" vertical="center"/>
    </xf>
    <xf numFmtId="0" fontId="53" fillId="0" borderId="22" xfId="15" applyFont="1" applyFill="1" applyBorder="1" applyAlignment="1">
      <alignment horizontal="distributed" vertical="center"/>
    </xf>
    <xf numFmtId="0" fontId="53" fillId="0" borderId="23" xfId="15" applyFont="1" applyFill="1" applyBorder="1" applyAlignment="1">
      <alignment horizontal="distributed" vertical="center"/>
    </xf>
    <xf numFmtId="0" fontId="53" fillId="0" borderId="25" xfId="15" applyFont="1" applyFill="1" applyBorder="1" applyAlignment="1">
      <alignment horizontal="distributed" vertical="center" wrapText="1"/>
    </xf>
    <xf numFmtId="0" fontId="53" fillId="0" borderId="84" xfId="15" applyFont="1" applyFill="1" applyBorder="1" applyAlignment="1">
      <alignment horizontal="distributed" vertical="center" wrapText="1"/>
    </xf>
    <xf numFmtId="0" fontId="53" fillId="0" borderId="0" xfId="15" applyFont="1" applyFill="1" applyBorder="1" applyAlignment="1">
      <alignment horizontal="distributed" vertical="center" wrapText="1"/>
    </xf>
    <xf numFmtId="0" fontId="53" fillId="0" borderId="12" xfId="15" applyFont="1" applyFill="1" applyBorder="1" applyAlignment="1">
      <alignment horizontal="distributed" vertical="center" wrapText="1"/>
    </xf>
    <xf numFmtId="0" fontId="53" fillId="0" borderId="87" xfId="15" applyFont="1" applyFill="1" applyBorder="1" applyAlignment="1">
      <alignment horizontal="distributed" vertical="center" wrapText="1" shrinkToFit="1"/>
    </xf>
    <xf numFmtId="0" fontId="11" fillId="0" borderId="11" xfId="0" applyFont="1" applyFill="1" applyBorder="1" applyAlignment="1">
      <alignment horizontal="distributed" vertical="center" shrinkToFit="1"/>
    </xf>
    <xf numFmtId="0" fontId="55" fillId="0" borderId="8" xfId="15" applyFont="1" applyFill="1" applyBorder="1" applyAlignment="1">
      <alignment horizontal="distributed" vertical="center" wrapText="1"/>
    </xf>
    <xf numFmtId="0" fontId="55" fillId="0" borderId="12" xfId="15" applyFont="1" applyFill="1" applyBorder="1" applyAlignment="1">
      <alignment horizontal="distributed" vertical="center" wrapText="1"/>
    </xf>
    <xf numFmtId="0" fontId="55" fillId="0" borderId="9" xfId="15" applyFont="1" applyFill="1" applyBorder="1" applyAlignment="1">
      <alignment horizontal="distributed" vertical="center" wrapText="1"/>
    </xf>
    <xf numFmtId="0" fontId="55" fillId="0" borderId="41" xfId="15" applyFont="1" applyFill="1" applyBorder="1" applyAlignment="1">
      <alignment horizontal="distributed" vertical="center" wrapText="1"/>
    </xf>
    <xf numFmtId="0" fontId="53" fillId="0" borderId="8" xfId="15" applyFont="1" applyFill="1" applyBorder="1" applyAlignment="1">
      <alignment horizontal="distributed" vertical="center" wrapText="1"/>
    </xf>
    <xf numFmtId="0" fontId="53" fillId="0" borderId="9" xfId="15" applyFont="1" applyFill="1" applyBorder="1" applyAlignment="1">
      <alignment horizontal="distributed" vertical="center" wrapText="1"/>
    </xf>
    <xf numFmtId="0" fontId="53" fillId="0" borderId="41" xfId="15" applyFont="1" applyFill="1" applyBorder="1" applyAlignment="1">
      <alignment horizontal="distributed" vertical="center" wrapText="1"/>
    </xf>
    <xf numFmtId="0" fontId="53" fillId="0" borderId="7" xfId="15" applyFont="1" applyFill="1" applyBorder="1" applyAlignment="1">
      <alignment horizontal="distributed" vertical="center" wrapText="1"/>
    </xf>
    <xf numFmtId="0" fontId="53" fillId="2" borderId="71" xfId="15" applyFont="1" applyFill="1" applyBorder="1" applyAlignment="1">
      <alignment horizontal="center" vertical="center" wrapText="1"/>
    </xf>
    <xf numFmtId="0" fontId="53" fillId="2" borderId="72" xfId="15" applyFont="1" applyFill="1" applyBorder="1" applyAlignment="1">
      <alignment horizontal="center" vertical="center" wrapText="1"/>
    </xf>
    <xf numFmtId="0" fontId="53" fillId="2" borderId="33" xfId="15" applyFont="1" applyFill="1" applyBorder="1" applyAlignment="1">
      <alignment vertical="center" wrapText="1"/>
    </xf>
    <xf numFmtId="0" fontId="53" fillId="2" borderId="85" xfId="15" applyFont="1" applyFill="1" applyBorder="1" applyAlignment="1">
      <alignment horizontal="center" vertical="center" wrapText="1"/>
    </xf>
    <xf numFmtId="0" fontId="59" fillId="2" borderId="3" xfId="7" applyFont="1" applyFill="1" applyBorder="1" applyAlignment="1">
      <alignment horizontal="center" vertical="center" shrinkToFit="1"/>
    </xf>
    <xf numFmtId="0" fontId="59" fillId="2" borderId="56" xfId="7" applyFont="1" applyFill="1" applyBorder="1" applyAlignment="1">
      <alignment horizontal="center" vertical="center" shrinkToFit="1"/>
    </xf>
    <xf numFmtId="0" fontId="59" fillId="2" borderId="4" xfId="7" applyFont="1" applyFill="1" applyBorder="1" applyAlignment="1">
      <alignment horizontal="center" vertical="center" shrinkToFit="1"/>
    </xf>
    <xf numFmtId="0" fontId="16" fillId="0" borderId="1" xfId="7" applyFont="1" applyBorder="1" applyAlignment="1">
      <alignment horizontal="distributed" vertical="center" shrinkToFit="1"/>
    </xf>
    <xf numFmtId="0" fontId="16" fillId="0" borderId="21" xfId="7" applyFont="1" applyBorder="1" applyAlignment="1">
      <alignment horizontal="distributed" vertical="center" shrinkToFit="1"/>
    </xf>
    <xf numFmtId="0" fontId="16" fillId="0" borderId="11" xfId="7" applyFont="1" applyBorder="1" applyAlignment="1">
      <alignment horizontal="center" vertical="center" shrinkToFit="1"/>
    </xf>
    <xf numFmtId="0" fontId="16" fillId="0" borderId="1" xfId="7" applyFont="1" applyBorder="1" applyAlignment="1">
      <alignment horizontal="center" vertical="center" shrinkToFit="1"/>
    </xf>
    <xf numFmtId="0" fontId="16" fillId="0" borderId="11" xfId="7" applyFont="1" applyBorder="1" applyAlignment="1">
      <alignment horizontal="distributed" vertical="center" shrinkToFit="1"/>
    </xf>
    <xf numFmtId="178" fontId="16" fillId="0" borderId="21" xfId="7" applyNumberFormat="1" applyFont="1" applyBorder="1" applyAlignment="1">
      <alignment horizontal="distributed" vertical="center" shrinkToFit="1"/>
    </xf>
    <xf numFmtId="178" fontId="16" fillId="0" borderId="11" xfId="7" applyNumberFormat="1" applyFont="1" applyBorder="1" applyAlignment="1">
      <alignment horizontal="distributed" vertical="center" shrinkToFit="1"/>
    </xf>
    <xf numFmtId="0" fontId="16" fillId="0" borderId="1" xfId="7" applyFont="1" applyBorder="1" applyAlignment="1">
      <alignment horizontal="distributed" vertical="center" wrapText="1" shrinkToFit="1"/>
    </xf>
    <xf numFmtId="0" fontId="57" fillId="4" borderId="88" xfId="8" applyFont="1" applyFill="1" applyBorder="1" applyAlignment="1">
      <alignment horizontal="distributed" vertical="center" shrinkToFit="1"/>
    </xf>
    <xf numFmtId="0" fontId="57" fillId="0" borderId="25" xfId="8" applyFont="1" applyBorder="1" applyAlignment="1">
      <alignment horizontal="distributed" vertical="center" shrinkToFit="1"/>
    </xf>
    <xf numFmtId="0" fontId="57" fillId="0" borderId="84" xfId="8" applyFont="1" applyBorder="1" applyAlignment="1">
      <alignment horizontal="distributed" vertical="center" shrinkToFit="1"/>
    </xf>
    <xf numFmtId="0" fontId="58" fillId="0" borderId="8" xfId="0" applyFont="1" applyBorder="1" applyAlignment="1">
      <alignment horizontal="distributed" vertical="center" shrinkToFit="1"/>
    </xf>
    <xf numFmtId="0" fontId="58" fillId="0" borderId="0" xfId="0" applyFont="1" applyBorder="1" applyAlignment="1">
      <alignment horizontal="distributed" vertical="center" shrinkToFit="1"/>
    </xf>
    <xf numFmtId="0" fontId="58" fillId="0" borderId="12" xfId="0" applyFont="1" applyBorder="1" applyAlignment="1">
      <alignment horizontal="distributed" vertical="center" shrinkToFit="1"/>
    </xf>
    <xf numFmtId="0" fontId="53" fillId="4" borderId="88" xfId="8" applyFont="1" applyFill="1" applyBorder="1" applyAlignment="1">
      <alignment horizontal="distributed" vertical="center" shrinkToFit="1"/>
    </xf>
    <xf numFmtId="0" fontId="53" fillId="4" borderId="25" xfId="8" applyFont="1" applyFill="1" applyBorder="1" applyAlignment="1">
      <alignment horizontal="distributed" vertical="center" shrinkToFit="1"/>
    </xf>
    <xf numFmtId="0" fontId="53" fillId="4" borderId="84" xfId="8" applyFont="1" applyFill="1" applyBorder="1" applyAlignment="1">
      <alignment horizontal="distributed" vertical="center" shrinkToFit="1"/>
    </xf>
    <xf numFmtId="0" fontId="53" fillId="4" borderId="9" xfId="8" applyFont="1" applyFill="1" applyBorder="1" applyAlignment="1">
      <alignment horizontal="distributed" vertical="center" shrinkToFit="1"/>
    </xf>
    <xf numFmtId="0" fontId="53" fillId="4" borderId="7" xfId="8" applyFont="1" applyFill="1" applyBorder="1" applyAlignment="1">
      <alignment horizontal="distributed" vertical="center" shrinkToFit="1"/>
    </xf>
    <xf numFmtId="0" fontId="53" fillId="4" borderId="41" xfId="8" applyFont="1" applyFill="1" applyBorder="1" applyAlignment="1">
      <alignment horizontal="distributed" vertical="center" shrinkToFit="1"/>
    </xf>
    <xf numFmtId="0" fontId="53" fillId="4" borderId="88" xfId="8" applyFont="1" applyFill="1" applyBorder="1" applyAlignment="1">
      <alignment horizontal="distributed" vertical="center" wrapText="1" shrinkToFit="1"/>
    </xf>
    <xf numFmtId="0" fontId="53" fillId="4" borderId="25" xfId="8" applyFont="1" applyFill="1" applyBorder="1" applyAlignment="1">
      <alignment horizontal="distributed" vertical="center" wrapText="1" shrinkToFit="1"/>
    </xf>
    <xf numFmtId="0" fontId="53" fillId="4" borderId="84" xfId="8" applyFont="1" applyFill="1" applyBorder="1" applyAlignment="1">
      <alignment horizontal="distributed" vertical="center" wrapText="1" shrinkToFit="1"/>
    </xf>
    <xf numFmtId="0" fontId="53" fillId="4" borderId="9" xfId="8" applyFont="1" applyFill="1" applyBorder="1" applyAlignment="1">
      <alignment horizontal="distributed" vertical="center" wrapText="1" shrinkToFit="1"/>
    </xf>
    <xf numFmtId="0" fontId="53" fillId="4" borderId="7" xfId="8" applyFont="1" applyFill="1" applyBorder="1" applyAlignment="1">
      <alignment horizontal="distributed" vertical="center" wrapText="1" shrinkToFit="1"/>
    </xf>
    <xf numFmtId="0" fontId="53" fillId="4" borderId="41" xfId="8" applyFont="1" applyFill="1" applyBorder="1" applyAlignment="1">
      <alignment horizontal="distributed" vertical="center" wrapText="1" shrinkToFit="1"/>
    </xf>
    <xf numFmtId="0" fontId="53" fillId="2" borderId="97" xfId="8" applyFont="1" applyFill="1" applyBorder="1" applyAlignment="1">
      <alignment horizontal="center" vertical="center" shrinkToFit="1"/>
    </xf>
    <xf numFmtId="0" fontId="11" fillId="2" borderId="83" xfId="0" applyFont="1" applyFill="1" applyBorder="1" applyAlignment="1">
      <alignment horizontal="center" vertical="center" shrinkToFit="1"/>
    </xf>
    <xf numFmtId="0" fontId="11" fillId="2" borderId="85" xfId="0" applyFont="1" applyFill="1" applyBorder="1" applyAlignment="1">
      <alignment horizontal="center" vertical="center" shrinkToFit="1"/>
    </xf>
    <xf numFmtId="0" fontId="53" fillId="4" borderId="8" xfId="8" applyFont="1" applyFill="1" applyBorder="1" applyAlignment="1">
      <alignment horizontal="distributed" vertical="center" shrinkToFit="1"/>
    </xf>
    <xf numFmtId="0" fontId="53" fillId="0" borderId="0" xfId="8" applyFont="1" applyBorder="1" applyAlignment="1">
      <alignment horizontal="distributed" vertical="center" shrinkToFit="1"/>
    </xf>
    <xf numFmtId="0" fontId="53" fillId="0" borderId="12" xfId="8" applyFont="1" applyBorder="1" applyAlignment="1">
      <alignment horizontal="distributed" vertical="center" shrinkToFit="1"/>
    </xf>
    <xf numFmtId="0" fontId="11" fillId="0" borderId="8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11" fillId="0" borderId="12" xfId="0" applyFont="1" applyBorder="1" applyAlignment="1">
      <alignment horizontal="distributed" vertical="center" shrinkToFit="1"/>
    </xf>
    <xf numFmtId="0" fontId="53" fillId="0" borderId="25" xfId="8" applyFont="1" applyBorder="1" applyAlignment="1">
      <alignment horizontal="distributed" vertical="center" shrinkToFit="1"/>
    </xf>
    <xf numFmtId="0" fontId="53" fillId="0" borderId="84" xfId="8" applyFont="1" applyBorder="1" applyAlignment="1">
      <alignment horizontal="distributed" vertical="center" shrinkToFit="1"/>
    </xf>
    <xf numFmtId="0" fontId="58" fillId="0" borderId="9" xfId="0" applyFont="1" applyBorder="1" applyAlignment="1">
      <alignment horizontal="distributed" vertical="center" shrinkToFit="1"/>
    </xf>
    <xf numFmtId="0" fontId="58" fillId="0" borderId="7" xfId="0" applyFont="1" applyBorder="1" applyAlignment="1">
      <alignment horizontal="distributed" vertical="center" shrinkToFit="1"/>
    </xf>
    <xf numFmtId="0" fontId="58" fillId="0" borderId="41" xfId="0" applyFont="1" applyBorder="1" applyAlignment="1">
      <alignment horizontal="distributed" vertical="center" shrinkToFit="1"/>
    </xf>
    <xf numFmtId="0" fontId="55" fillId="2" borderId="2" xfId="8" applyFont="1" applyFill="1" applyBorder="1" applyAlignment="1">
      <alignment vertical="center" shrinkToFit="1"/>
    </xf>
    <xf numFmtId="0" fontId="56" fillId="2" borderId="2" xfId="0" applyFont="1" applyFill="1" applyBorder="1" applyAlignment="1">
      <alignment vertical="center" shrinkToFit="1"/>
    </xf>
    <xf numFmtId="0" fontId="53" fillId="2" borderId="25" xfId="8" applyFont="1" applyFill="1" applyBorder="1" applyAlignment="1">
      <alignment horizontal="center" vertical="center" shrinkToFit="1"/>
    </xf>
    <xf numFmtId="0" fontId="53" fillId="2" borderId="7" xfId="8" applyFont="1" applyFill="1" applyBorder="1" applyAlignment="1">
      <alignment horizontal="center" vertical="center" shrinkToFit="1"/>
    </xf>
    <xf numFmtId="0" fontId="53" fillId="2" borderId="41" xfId="8" applyFont="1" applyFill="1" applyBorder="1" applyAlignment="1">
      <alignment horizontal="center" vertical="center" shrinkToFit="1"/>
    </xf>
    <xf numFmtId="0" fontId="47" fillId="5" borderId="14" xfId="12" applyFont="1" applyFill="1" applyBorder="1" applyAlignment="1">
      <alignment horizontal="center" vertical="center" shrinkToFit="1"/>
    </xf>
    <xf numFmtId="0" fontId="47" fillId="5" borderId="17" xfId="12" applyFont="1" applyFill="1" applyBorder="1" applyAlignment="1">
      <alignment horizontal="center" vertical="center" shrinkToFit="1"/>
    </xf>
    <xf numFmtId="0" fontId="16" fillId="3" borderId="3" xfId="0" applyFont="1" applyFill="1" applyBorder="1" applyAlignment="1"/>
    <xf numFmtId="0" fontId="16" fillId="3" borderId="56" xfId="0" applyFont="1" applyFill="1" applyBorder="1" applyAlignment="1"/>
    <xf numFmtId="0" fontId="16" fillId="3" borderId="4" xfId="0" applyFont="1" applyFill="1" applyBorder="1" applyAlignment="1"/>
    <xf numFmtId="0" fontId="16" fillId="3" borderId="5" xfId="0" applyFont="1" applyFill="1" applyBorder="1" applyAlignment="1"/>
    <xf numFmtId="0" fontId="16" fillId="3" borderId="60" xfId="0" applyFont="1" applyFill="1" applyBorder="1" applyAlignment="1"/>
    <xf numFmtId="0" fontId="16" fillId="3" borderId="6" xfId="0" applyFont="1" applyFill="1" applyBorder="1" applyAlignment="1"/>
    <xf numFmtId="0" fontId="47" fillId="3" borderId="18" xfId="12" applyFont="1" applyFill="1" applyBorder="1" applyAlignment="1">
      <alignment horizontal="center" vertical="center" wrapText="1"/>
    </xf>
    <xf numFmtId="0" fontId="47" fillId="3" borderId="25" xfId="12" applyFont="1" applyFill="1" applyBorder="1" applyAlignment="1">
      <alignment horizontal="center" vertical="center" wrapText="1"/>
    </xf>
    <xf numFmtId="0" fontId="47" fillId="3" borderId="16" xfId="12" applyFont="1" applyFill="1" applyBorder="1" applyAlignment="1">
      <alignment horizontal="center" vertical="center" wrapText="1"/>
    </xf>
    <xf numFmtId="0" fontId="47" fillId="5" borderId="14" xfId="12" applyFont="1" applyFill="1" applyBorder="1" applyAlignment="1">
      <alignment horizontal="center" vertical="center"/>
    </xf>
    <xf numFmtId="0" fontId="47" fillId="5" borderId="15" xfId="12" applyFont="1" applyFill="1" applyBorder="1" applyAlignment="1">
      <alignment horizontal="center" vertical="center"/>
    </xf>
    <xf numFmtId="0" fontId="47" fillId="5" borderId="64" xfId="12" applyFont="1" applyFill="1" applyBorder="1" applyAlignment="1">
      <alignment horizontal="center" vertical="center"/>
    </xf>
    <xf numFmtId="0" fontId="47" fillId="5" borderId="65" xfId="12" applyFont="1" applyFill="1" applyBorder="1" applyAlignment="1">
      <alignment horizontal="center" vertical="center"/>
    </xf>
    <xf numFmtId="0" fontId="47" fillId="5" borderId="17" xfId="12" applyFont="1" applyFill="1" applyBorder="1" applyAlignment="1">
      <alignment horizontal="center" vertical="center"/>
    </xf>
    <xf numFmtId="0" fontId="47" fillId="5" borderId="18" xfId="12" applyFont="1" applyFill="1" applyBorder="1" applyAlignment="1">
      <alignment horizontal="center" vertical="center"/>
    </xf>
    <xf numFmtId="0" fontId="47" fillId="5" borderId="25" xfId="12" applyFont="1" applyFill="1" applyBorder="1" applyAlignment="1">
      <alignment horizontal="center" vertical="center"/>
    </xf>
    <xf numFmtId="0" fontId="47" fillId="5" borderId="73" xfId="12" applyFont="1" applyFill="1" applyBorder="1" applyAlignment="1">
      <alignment horizontal="center" vertical="center"/>
    </xf>
    <xf numFmtId="0" fontId="16" fillId="0" borderId="17" xfId="0" applyFont="1" applyBorder="1" applyAlignment="1">
      <alignment shrinkToFit="1"/>
    </xf>
    <xf numFmtId="0" fontId="48" fillId="0" borderId="85" xfId="14" applyFont="1" applyFill="1" applyBorder="1" applyAlignment="1">
      <alignment horizontal="distributed" vertical="center"/>
    </xf>
    <xf numFmtId="0" fontId="40" fillId="0" borderId="8" xfId="0" applyFont="1" applyBorder="1" applyAlignment="1">
      <alignment horizontal="distributed" vertical="distributed" wrapText="1"/>
    </xf>
    <xf numFmtId="0" fontId="40" fillId="0" borderId="12" xfId="0" applyFont="1" applyBorder="1" applyAlignment="1">
      <alignment horizontal="distributed" vertical="distributed"/>
    </xf>
    <xf numFmtId="0" fontId="35" fillId="2" borderId="2" xfId="0" applyFont="1" applyFill="1" applyBorder="1" applyAlignment="1">
      <alignment horizontal="center" vertical="center"/>
    </xf>
    <xf numFmtId="0" fontId="58" fillId="0" borderId="8" xfId="0" applyFont="1" applyBorder="1" applyAlignment="1">
      <alignment horizontal="distributed" vertical="distributed" wrapText="1"/>
    </xf>
    <xf numFmtId="0" fontId="58" fillId="0" borderId="12" xfId="0" applyFont="1" applyBorder="1" applyAlignment="1">
      <alignment horizontal="distributed" vertical="distributed"/>
    </xf>
    <xf numFmtId="0" fontId="0" fillId="6" borderId="92" xfId="0" applyFill="1" applyBorder="1" applyAlignment="1">
      <alignment horizontal="distributed" vertical="center"/>
    </xf>
    <xf numFmtId="0" fontId="0" fillId="6" borderId="63" xfId="0" applyFill="1" applyBorder="1" applyAlignment="1">
      <alignment horizontal="distributed" vertical="center"/>
    </xf>
    <xf numFmtId="0" fontId="49" fillId="0" borderId="8" xfId="18" applyFont="1" applyFill="1" applyBorder="1" applyAlignment="1">
      <alignment horizontal="distributed" vertical="center" wrapText="1"/>
    </xf>
    <xf numFmtId="0" fontId="49" fillId="0" borderId="0" xfId="18" applyFont="1" applyFill="1" applyBorder="1" applyAlignment="1">
      <alignment horizontal="distributed" vertical="center" wrapText="1"/>
    </xf>
    <xf numFmtId="0" fontId="49" fillId="0" borderId="12" xfId="18" applyFont="1" applyFill="1" applyBorder="1" applyAlignment="1">
      <alignment horizontal="distributed" vertical="center" wrapText="1"/>
    </xf>
    <xf numFmtId="0" fontId="49" fillId="0" borderId="88" xfId="18" applyFont="1" applyFill="1" applyBorder="1" applyAlignment="1">
      <alignment horizontal="distributed" vertical="center"/>
    </xf>
    <xf numFmtId="0" fontId="49" fillId="0" borderId="84" xfId="18" applyFont="1" applyFill="1" applyBorder="1" applyAlignment="1">
      <alignment horizontal="distributed" vertical="center"/>
    </xf>
    <xf numFmtId="0" fontId="0" fillId="6" borderId="11" xfId="0" applyFill="1" applyBorder="1" applyAlignment="1">
      <alignment horizontal="distributed" vertical="center"/>
    </xf>
    <xf numFmtId="0" fontId="49" fillId="6" borderId="83" xfId="18" applyFont="1" applyFill="1" applyBorder="1" applyAlignment="1">
      <alignment horizontal="distributed" vertical="center"/>
    </xf>
    <xf numFmtId="0" fontId="60" fillId="6" borderId="83" xfId="0" applyFont="1" applyFill="1" applyBorder="1" applyAlignment="1">
      <alignment horizontal="distributed" vertical="center"/>
    </xf>
    <xf numFmtId="0" fontId="49" fillId="6" borderId="92" xfId="18" applyFont="1" applyFill="1" applyBorder="1" applyAlignment="1">
      <alignment horizontal="distributed" vertical="center"/>
    </xf>
    <xf numFmtId="0" fontId="60" fillId="6" borderId="92" xfId="0" applyFont="1" applyFill="1" applyBorder="1" applyAlignment="1">
      <alignment horizontal="distributed" vertical="center"/>
    </xf>
    <xf numFmtId="0" fontId="46" fillId="6" borderId="84" xfId="18" applyFont="1" applyFill="1" applyBorder="1" applyAlignment="1">
      <alignment horizontal="distributed" vertical="center" wrapText="1" shrinkToFit="1"/>
    </xf>
    <xf numFmtId="0" fontId="13" fillId="6" borderId="12" xfId="0" applyFont="1" applyFill="1" applyBorder="1" applyAlignment="1">
      <alignment horizontal="distributed" vertical="center" shrinkToFit="1"/>
    </xf>
    <xf numFmtId="0" fontId="13" fillId="6" borderId="41" xfId="0" applyFont="1" applyFill="1" applyBorder="1" applyAlignment="1">
      <alignment horizontal="distributed" vertical="center" shrinkToFit="1"/>
    </xf>
    <xf numFmtId="0" fontId="60" fillId="6" borderId="87" xfId="0" applyFont="1" applyFill="1" applyBorder="1" applyAlignment="1">
      <alignment horizontal="distributed" vertical="center"/>
    </xf>
    <xf numFmtId="0" fontId="60" fillId="6" borderId="11" xfId="0" applyFont="1" applyFill="1" applyBorder="1" applyAlignment="1">
      <alignment horizontal="distributed" vertical="center"/>
    </xf>
    <xf numFmtId="0" fontId="49" fillId="6" borderId="97" xfId="18" applyFont="1" applyFill="1" applyBorder="1" applyAlignment="1">
      <alignment horizontal="distributed" vertical="center"/>
    </xf>
    <xf numFmtId="0" fontId="60" fillId="6" borderId="97" xfId="0" applyFont="1" applyFill="1" applyBorder="1" applyAlignment="1">
      <alignment horizontal="distributed" vertical="center"/>
    </xf>
    <xf numFmtId="0" fontId="49" fillId="6" borderId="97" xfId="18" applyFont="1" applyFill="1" applyBorder="1" applyAlignment="1">
      <alignment horizontal="center" vertical="center" wrapText="1"/>
    </xf>
    <xf numFmtId="0" fontId="60" fillId="6" borderId="97" xfId="0" applyFont="1" applyFill="1" applyBorder="1" applyAlignment="1">
      <alignment horizontal="center" vertical="center"/>
    </xf>
    <xf numFmtId="0" fontId="49" fillId="6" borderId="88" xfId="18" applyFont="1" applyFill="1" applyBorder="1" applyAlignment="1">
      <alignment horizontal="center" vertical="center" wrapText="1" shrinkToFit="1"/>
    </xf>
    <xf numFmtId="0" fontId="60" fillId="6" borderId="9" xfId="0" applyFont="1" applyFill="1" applyBorder="1" applyAlignment="1">
      <alignment horizontal="center" vertical="center" shrinkToFit="1"/>
    </xf>
    <xf numFmtId="0" fontId="63" fillId="6" borderId="8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49" fillId="6" borderId="97" xfId="18" applyFont="1" applyFill="1" applyBorder="1" applyAlignment="1">
      <alignment horizontal="distributed" vertical="center" wrapText="1" shrinkToFit="1"/>
    </xf>
    <xf numFmtId="0" fontId="60" fillId="6" borderId="97" xfId="0" applyFont="1" applyFill="1" applyBorder="1" applyAlignment="1">
      <alignment horizontal="distributed" vertical="center" shrinkToFit="1"/>
    </xf>
    <xf numFmtId="0" fontId="49" fillId="6" borderId="2" xfId="18" applyFont="1" applyFill="1" applyBorder="1" applyAlignment="1">
      <alignment horizontal="center" vertical="center" wrapText="1"/>
    </xf>
    <xf numFmtId="0" fontId="49" fillId="6" borderId="25" xfId="18" applyFont="1" applyFill="1" applyBorder="1" applyAlignment="1">
      <alignment horizontal="distributed" vertical="center" wrapText="1"/>
    </xf>
    <xf numFmtId="0" fontId="49" fillId="6" borderId="0" xfId="18" applyFont="1" applyFill="1" applyBorder="1" applyAlignment="1">
      <alignment horizontal="distributed" vertical="center" wrapText="1"/>
    </xf>
    <xf numFmtId="0" fontId="49" fillId="6" borderId="7" xfId="18" applyFont="1" applyFill="1" applyBorder="1" applyAlignment="1">
      <alignment horizontal="distributed" vertical="center" wrapText="1"/>
    </xf>
    <xf numFmtId="0" fontId="60" fillId="6" borderId="85" xfId="0" applyFont="1" applyFill="1" applyBorder="1" applyAlignment="1">
      <alignment horizontal="distributed" vertical="center"/>
    </xf>
    <xf numFmtId="0" fontId="60" fillId="7" borderId="78" xfId="0" applyFont="1" applyFill="1" applyBorder="1" applyAlignment="1">
      <alignment horizontal="center" vertical="center"/>
    </xf>
    <xf numFmtId="0" fontId="60" fillId="7" borderId="17" xfId="0" applyFont="1" applyFill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79" fontId="24" fillId="0" borderId="18" xfId="0" applyNumberFormat="1" applyFont="1" applyBorder="1" applyAlignment="1">
      <alignment vertical="center"/>
    </xf>
    <xf numFmtId="179" fontId="24" fillId="0" borderId="27" xfId="0" applyNumberFormat="1" applyFont="1" applyBorder="1" applyAlignment="1">
      <alignment vertical="center"/>
    </xf>
    <xf numFmtId="179" fontId="24" fillId="0" borderId="25" xfId="0" applyNumberFormat="1" applyFont="1" applyBorder="1" applyAlignment="1">
      <alignment vertical="center"/>
    </xf>
    <xf numFmtId="179" fontId="24" fillId="0" borderId="17" xfId="0" applyNumberFormat="1" applyFont="1" applyBorder="1" applyAlignment="1">
      <alignment vertical="center"/>
    </xf>
    <xf numFmtId="0" fontId="24" fillId="7" borderId="19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60" fillId="7" borderId="27" xfId="0" applyFont="1" applyFill="1" applyBorder="1" applyAlignment="1">
      <alignment horizontal="center" vertical="center"/>
    </xf>
    <xf numFmtId="0" fontId="60" fillId="7" borderId="15" xfId="0" applyFont="1" applyFill="1" applyBorder="1" applyAlignment="1">
      <alignment horizontal="center" vertical="center"/>
    </xf>
    <xf numFmtId="0" fontId="60" fillId="7" borderId="78" xfId="0" applyFont="1" applyFill="1" applyBorder="1" applyAlignment="1">
      <alignment horizontal="center" vertical="center" shrinkToFit="1"/>
    </xf>
    <xf numFmtId="0" fontId="60" fillId="7" borderId="17" xfId="0" applyFont="1" applyFill="1" applyBorder="1" applyAlignment="1">
      <alignment horizontal="center" vertical="center" shrinkToFit="1"/>
    </xf>
    <xf numFmtId="179" fontId="24" fillId="0" borderId="18" xfId="0" applyNumberFormat="1" applyFont="1" applyBorder="1" applyAlignment="1">
      <alignment horizontal="right" vertical="center"/>
    </xf>
    <xf numFmtId="179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79" fontId="24" fillId="0" borderId="79" xfId="0" applyNumberFormat="1" applyFont="1" applyBorder="1" applyAlignment="1">
      <alignment horizontal="right" vertical="center"/>
    </xf>
    <xf numFmtId="179" fontId="24" fillId="0" borderId="25" xfId="0" applyNumberFormat="1" applyFont="1" applyBorder="1" applyAlignment="1">
      <alignment horizontal="right" vertical="center"/>
    </xf>
    <xf numFmtId="179" fontId="24" fillId="0" borderId="3" xfId="0" applyNumberFormat="1" applyFont="1" applyBorder="1" applyAlignment="1">
      <alignment horizontal="center" vertical="center"/>
    </xf>
    <xf numFmtId="179" fontId="24" fillId="0" borderId="4" xfId="0" applyNumberFormat="1" applyFont="1" applyBorder="1" applyAlignment="1">
      <alignment horizontal="center" vertical="center"/>
    </xf>
    <xf numFmtId="179" fontId="24" fillId="0" borderId="5" xfId="0" applyNumberFormat="1" applyFont="1" applyBorder="1" applyAlignment="1">
      <alignment horizontal="center" vertical="center"/>
    </xf>
    <xf numFmtId="179" fontId="24" fillId="0" borderId="6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6" borderId="104" xfId="0" applyFill="1" applyBorder="1" applyAlignment="1">
      <alignment horizontal="distributed" vertical="center"/>
    </xf>
    <xf numFmtId="0" fontId="48" fillId="6" borderId="92" xfId="18" applyFont="1" applyFill="1" applyBorder="1" applyAlignment="1">
      <alignment horizontal="distributed" vertical="center"/>
    </xf>
    <xf numFmtId="0" fontId="26" fillId="6" borderId="92" xfId="0" applyFont="1" applyFill="1" applyBorder="1" applyAlignment="1">
      <alignment horizontal="distributed" vertical="center"/>
    </xf>
    <xf numFmtId="0" fontId="49" fillId="6" borderId="84" xfId="18" applyFont="1" applyFill="1" applyBorder="1" applyAlignment="1">
      <alignment horizontal="distributed" vertical="center" wrapText="1" shrinkToFit="1"/>
    </xf>
    <xf numFmtId="0" fontId="60" fillId="6" borderId="12" xfId="0" applyFont="1" applyFill="1" applyBorder="1" applyAlignment="1">
      <alignment horizontal="distributed" vertical="center" shrinkToFit="1"/>
    </xf>
    <xf numFmtId="0" fontId="60" fillId="6" borderId="41" xfId="0" applyFont="1" applyFill="1" applyBorder="1" applyAlignment="1">
      <alignment horizontal="distributed" vertical="center" shrinkToFit="1"/>
    </xf>
    <xf numFmtId="0" fontId="26" fillId="6" borderId="87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71" fillId="6" borderId="87" xfId="0" applyFont="1" applyFill="1" applyBorder="1" applyAlignment="1">
      <alignment horizontal="center" vertical="center" wrapText="1" shrinkToFit="1"/>
    </xf>
    <xf numFmtId="0" fontId="71" fillId="6" borderId="11" xfId="0" applyFont="1" applyFill="1" applyBorder="1" applyAlignment="1">
      <alignment horizontal="center" vertical="center" wrapText="1" shrinkToFit="1"/>
    </xf>
    <xf numFmtId="0" fontId="0" fillId="6" borderId="87" xfId="0" applyFill="1" applyBorder="1" applyAlignment="1">
      <alignment horizontal="distributed" vertical="center"/>
    </xf>
    <xf numFmtId="0" fontId="0" fillId="6" borderId="2" xfId="0" applyFill="1" applyBorder="1" applyAlignment="1">
      <alignment horizontal="center" vertical="center"/>
    </xf>
    <xf numFmtId="179" fontId="24" fillId="0" borderId="88" xfId="0" applyNumberFormat="1" applyFont="1" applyFill="1" applyBorder="1" applyAlignment="1">
      <alignment horizontal="right" vertical="center"/>
    </xf>
    <xf numFmtId="179" fontId="24" fillId="0" borderId="84" xfId="0" applyNumberFormat="1" applyFont="1" applyFill="1" applyBorder="1" applyAlignment="1">
      <alignment horizontal="right" vertical="center"/>
    </xf>
    <xf numFmtId="0" fontId="63" fillId="0" borderId="88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179" fontId="24" fillId="0" borderId="79" xfId="0" applyNumberFormat="1" applyFont="1" applyFill="1" applyBorder="1" applyAlignment="1">
      <alignment horizontal="right" vertical="center"/>
    </xf>
    <xf numFmtId="179" fontId="24" fillId="0" borderId="25" xfId="0" applyNumberFormat="1" applyFont="1" applyFill="1" applyBorder="1" applyAlignment="1">
      <alignment horizontal="right" vertical="center"/>
    </xf>
    <xf numFmtId="179" fontId="24" fillId="0" borderId="3" xfId="0" applyNumberFormat="1" applyFont="1" applyFill="1" applyBorder="1" applyAlignment="1">
      <alignment horizontal="center" vertical="center"/>
    </xf>
    <xf numFmtId="179" fontId="24" fillId="0" borderId="4" xfId="0" applyNumberFormat="1" applyFont="1" applyFill="1" applyBorder="1" applyAlignment="1">
      <alignment horizontal="center" vertical="center"/>
    </xf>
    <xf numFmtId="179" fontId="24" fillId="0" borderId="5" xfId="0" applyNumberFormat="1" applyFont="1" applyFill="1" applyBorder="1" applyAlignment="1">
      <alignment horizontal="center" vertical="center"/>
    </xf>
    <xf numFmtId="179" fontId="24" fillId="0" borderId="6" xfId="0" applyNumberFormat="1" applyFont="1" applyFill="1" applyBorder="1" applyAlignment="1">
      <alignment horizontal="center" vertical="center"/>
    </xf>
    <xf numFmtId="0" fontId="60" fillId="7" borderId="97" xfId="0" applyFont="1" applyFill="1" applyBorder="1" applyAlignment="1">
      <alignment horizontal="center" vertical="center" shrinkToFit="1"/>
    </xf>
    <xf numFmtId="0" fontId="60" fillId="7" borderId="85" xfId="0" applyFont="1" applyFill="1" applyBorder="1" applyAlignment="1">
      <alignment horizontal="center" vertical="center" shrinkToFit="1"/>
    </xf>
    <xf numFmtId="0" fontId="60" fillId="7" borderId="97" xfId="0" applyFont="1" applyFill="1" applyBorder="1" applyAlignment="1">
      <alignment horizontal="center" vertical="center"/>
    </xf>
    <xf numFmtId="0" fontId="60" fillId="7" borderId="85" xfId="0" applyFont="1" applyFill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179" fontId="24" fillId="0" borderId="88" xfId="0" applyNumberFormat="1" applyFont="1" applyFill="1" applyBorder="1" applyAlignment="1">
      <alignment vertical="center"/>
    </xf>
    <xf numFmtId="179" fontId="24" fillId="0" borderId="96" xfId="0" applyNumberFormat="1" applyFont="1" applyFill="1" applyBorder="1" applyAlignment="1">
      <alignment vertical="center"/>
    </xf>
    <xf numFmtId="179" fontId="24" fillId="0" borderId="25" xfId="0" applyNumberFormat="1" applyFont="1" applyFill="1" applyBorder="1" applyAlignment="1">
      <alignment vertical="center"/>
    </xf>
    <xf numFmtId="179" fontId="24" fillId="0" borderId="85" xfId="0" applyNumberFormat="1" applyFont="1" applyFill="1" applyBorder="1" applyAlignment="1">
      <alignment vertical="center"/>
    </xf>
    <xf numFmtId="0" fontId="60" fillId="7" borderId="96" xfId="0" applyFont="1" applyFill="1" applyBorder="1" applyAlignment="1">
      <alignment horizontal="center" vertical="center"/>
    </xf>
    <xf numFmtId="0" fontId="60" fillId="7" borderId="83" xfId="0" applyFont="1" applyFill="1" applyBorder="1" applyAlignment="1">
      <alignment horizontal="center" vertical="center"/>
    </xf>
    <xf numFmtId="0" fontId="26" fillId="6" borderId="87" xfId="0" applyFont="1" applyFill="1" applyBorder="1" applyAlignment="1">
      <alignment horizontal="center" vertical="center" wrapText="1" shrinkToFit="1"/>
    </xf>
    <xf numFmtId="0" fontId="26" fillId="6" borderId="11" xfId="0" applyFont="1" applyFill="1" applyBorder="1" applyAlignment="1">
      <alignment horizontal="center" vertical="center" wrapText="1" shrinkToFit="1"/>
    </xf>
    <xf numFmtId="0" fontId="49" fillId="6" borderId="87" xfId="18" applyFont="1" applyFill="1" applyBorder="1" applyAlignment="1">
      <alignment horizontal="center" vertical="center" wrapText="1" shrinkToFit="1"/>
    </xf>
    <xf numFmtId="0" fontId="49" fillId="6" borderId="11" xfId="18" applyFont="1" applyFill="1" applyBorder="1" applyAlignment="1">
      <alignment horizontal="center" vertical="center" wrapText="1" shrinkToFit="1"/>
    </xf>
    <xf numFmtId="0" fontId="49" fillId="6" borderId="83" xfId="18" applyFont="1" applyFill="1" applyBorder="1" applyAlignment="1">
      <alignment horizontal="distributed" vertical="center" shrinkToFit="1"/>
    </xf>
    <xf numFmtId="0" fontId="60" fillId="6" borderId="83" xfId="0" applyFont="1" applyFill="1" applyBorder="1" applyAlignment="1">
      <alignment horizontal="distributed" vertical="center" shrinkToFit="1"/>
    </xf>
    <xf numFmtId="0" fontId="49" fillId="6" borderId="92" xfId="18" applyFont="1" applyFill="1" applyBorder="1" applyAlignment="1">
      <alignment horizontal="center" vertical="center" shrinkToFit="1"/>
    </xf>
    <xf numFmtId="0" fontId="60" fillId="6" borderId="92" xfId="0" applyFont="1" applyFill="1" applyBorder="1" applyAlignment="1">
      <alignment horizontal="center" vertical="center" shrinkToFit="1"/>
    </xf>
    <xf numFmtId="0" fontId="49" fillId="6" borderId="84" xfId="18" applyFont="1" applyFill="1" applyBorder="1" applyAlignment="1">
      <alignment horizontal="distributed" vertical="center" shrinkToFit="1"/>
    </xf>
    <xf numFmtId="0" fontId="26" fillId="6" borderId="87" xfId="0" applyFont="1" applyFill="1" applyBorder="1" applyAlignment="1">
      <alignment horizontal="center" vertical="center" shrinkToFit="1"/>
    </xf>
    <xf numFmtId="0" fontId="26" fillId="6" borderId="11" xfId="0" applyFont="1" applyFill="1" applyBorder="1" applyAlignment="1">
      <alignment horizontal="center" vertical="center" shrinkToFit="1"/>
    </xf>
    <xf numFmtId="0" fontId="31" fillId="6" borderId="87" xfId="0" applyFont="1" applyFill="1" applyBorder="1" applyAlignment="1">
      <alignment horizontal="center" vertical="center" wrapText="1" shrinkToFit="1"/>
    </xf>
    <xf numFmtId="0" fontId="31" fillId="6" borderId="11" xfId="0" applyFont="1" applyFill="1" applyBorder="1" applyAlignment="1">
      <alignment horizontal="center" vertical="center" shrinkToFit="1"/>
    </xf>
    <xf numFmtId="0" fontId="49" fillId="6" borderId="25" xfId="18" applyFont="1" applyFill="1" applyBorder="1" applyAlignment="1">
      <alignment horizontal="distributed" vertical="center" shrinkToFit="1"/>
    </xf>
    <xf numFmtId="0" fontId="49" fillId="6" borderId="0" xfId="18" applyFont="1" applyFill="1" applyBorder="1" applyAlignment="1">
      <alignment horizontal="distributed" vertical="center" shrinkToFit="1"/>
    </xf>
    <xf numFmtId="0" fontId="49" fillId="6" borderId="7" xfId="18" applyFont="1" applyFill="1" applyBorder="1" applyAlignment="1">
      <alignment horizontal="distributed" vertical="center" shrinkToFit="1"/>
    </xf>
    <xf numFmtId="0" fontId="49" fillId="6" borderId="97" xfId="18" applyFont="1" applyFill="1" applyBorder="1" applyAlignment="1">
      <alignment horizontal="distributed" vertical="center" shrinkToFit="1"/>
    </xf>
    <xf numFmtId="0" fontId="60" fillId="6" borderId="92" xfId="0" applyFont="1" applyFill="1" applyBorder="1" applyAlignment="1">
      <alignment horizontal="distributed" vertical="center" shrinkToFit="1"/>
    </xf>
    <xf numFmtId="0" fontId="49" fillId="6" borderId="92" xfId="18" applyFont="1" applyFill="1" applyBorder="1" applyAlignment="1">
      <alignment horizontal="distributed" vertical="center" shrinkToFit="1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distributed" vertical="distributed" wrapText="1"/>
    </xf>
    <xf numFmtId="0" fontId="11" fillId="0" borderId="16" xfId="0" applyFont="1" applyBorder="1" applyAlignment="1">
      <alignment horizontal="distributed" vertical="distributed" wrapText="1"/>
    </xf>
  </cellXfs>
  <cellStyles count="20">
    <cellStyle name="パーセント" xfId="2" builtinId="5"/>
    <cellStyle name="パーセント 2" xfId="17" xr:uid="{00000000-0005-0000-0000-000001000000}"/>
    <cellStyle name="桁区切り" xfId="1" builtinId="6"/>
    <cellStyle name="桁区切り 2" xfId="4" xr:uid="{00000000-0005-0000-0000-000003000000}"/>
    <cellStyle name="桁区切り 2 2" xfId="9" xr:uid="{00000000-0005-0000-0000-000004000000}"/>
    <cellStyle name="桁区切り 3" xfId="6" xr:uid="{00000000-0005-0000-0000-000005000000}"/>
    <cellStyle name="標準" xfId="0" builtinId="0"/>
    <cellStyle name="標準 2" xfId="5" xr:uid="{00000000-0005-0000-0000-000007000000}"/>
    <cellStyle name="標準 2 2" xfId="11" xr:uid="{00000000-0005-0000-0000-000008000000}"/>
    <cellStyle name="標準 3" xfId="3" xr:uid="{00000000-0005-0000-0000-000009000000}"/>
    <cellStyle name="標準 3 2" xfId="13" xr:uid="{00000000-0005-0000-0000-00000A000000}"/>
    <cellStyle name="標準 3_【図表３－５　国籍等別刑法犯検挙状況】" xfId="19" xr:uid="{00000000-0005-0000-0000-00000B000000}"/>
    <cellStyle name="標準_H16年報（確定数値 ﾃﾞｰﾀ集完成版）" xfId="16" xr:uid="{00000000-0005-0000-0000-00000C000000}"/>
    <cellStyle name="標準_刑件　国籍・罪名・手口詳細(04)" xfId="18" xr:uid="{00000000-0005-0000-0000-00000D000000}"/>
    <cellStyle name="標準_刑件　罪種・共犯形態040106" xfId="15" xr:uid="{00000000-0005-0000-0000-00000E000000}"/>
    <cellStyle name="標準_刑人　94-04　（在留資格・年）" xfId="10" xr:uid="{00000000-0005-0000-0000-00000F000000}"/>
    <cellStyle name="標準_刑人　9504(国籍・在留資格)検討用" xfId="14" xr:uid="{00000000-0005-0000-0000-000010000000}"/>
    <cellStyle name="標準_刑人　在留資格・罪種040106　" xfId="12" xr:uid="{00000000-0005-0000-0000-000011000000}"/>
    <cellStyle name="標準_検挙状況　罪種等別国籍地域別　ｈ１６巻末" xfId="8" xr:uid="{00000000-0005-0000-0000-000012000000}"/>
    <cellStyle name="標準_新規・刑法犯包括罪種・経年表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4448175" y="5038725"/>
          <a:ext cx="3686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中国に台湾、香港等は含まない。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C1:T37"/>
  <sheetViews>
    <sheetView showGridLines="0" zoomScaleNormal="100" workbookViewId="0">
      <selection activeCell="G21" sqref="G21"/>
    </sheetView>
  </sheetViews>
  <sheetFormatPr defaultRowHeight="13.2"/>
  <cols>
    <col min="1" max="2" width="2.109375" customWidth="1"/>
    <col min="3" max="3" width="22.6640625" customWidth="1"/>
    <col min="4" max="7" width="9.109375" bestFit="1" customWidth="1"/>
    <col min="8" max="18" width="9.21875" bestFit="1" customWidth="1"/>
    <col min="35" max="35" width="2.44140625" customWidth="1"/>
    <col min="37" max="37" width="8.44140625" customWidth="1"/>
    <col min="38" max="38" width="3" customWidth="1"/>
    <col min="62" max="62" width="1.109375" customWidth="1"/>
    <col min="63" max="63" width="8" customWidth="1"/>
    <col min="72" max="72" width="6" customWidth="1"/>
  </cols>
  <sheetData>
    <row r="1" spans="3:20">
      <c r="C1" s="3"/>
    </row>
    <row r="2" spans="3:20" s="6" customFormat="1" ht="14.4">
      <c r="C2" s="6" t="s">
        <v>40</v>
      </c>
    </row>
    <row r="3" spans="3:20" s="6" customFormat="1" ht="14.4"/>
    <row r="4" spans="3:20" s="6" customFormat="1" ht="14.4">
      <c r="C4" s="6" t="s">
        <v>41</v>
      </c>
    </row>
    <row r="6" spans="3:20" ht="21" customHeight="1">
      <c r="C6" s="4"/>
      <c r="D6" s="273" t="s">
        <v>39</v>
      </c>
      <c r="E6" s="273" t="s">
        <v>0</v>
      </c>
      <c r="F6" s="273" t="s">
        <v>1</v>
      </c>
      <c r="G6" s="273" t="s">
        <v>2</v>
      </c>
      <c r="H6" s="273" t="s">
        <v>3</v>
      </c>
      <c r="I6" s="273" t="s">
        <v>4</v>
      </c>
      <c r="J6" s="273" t="s">
        <v>5</v>
      </c>
      <c r="K6" s="273" t="s">
        <v>6</v>
      </c>
      <c r="L6" s="273" t="s">
        <v>7</v>
      </c>
      <c r="M6" s="273" t="s">
        <v>8</v>
      </c>
      <c r="N6" s="273" t="s">
        <v>9</v>
      </c>
      <c r="O6" s="273" t="s">
        <v>10</v>
      </c>
      <c r="P6" s="273" t="s">
        <v>11</v>
      </c>
      <c r="Q6" s="273" t="s">
        <v>12</v>
      </c>
      <c r="R6" s="273" t="s">
        <v>13</v>
      </c>
    </row>
    <row r="7" spans="3:20" ht="21" customHeight="1">
      <c r="C7" s="2" t="s">
        <v>29</v>
      </c>
      <c r="D7" s="274">
        <v>5765</v>
      </c>
      <c r="E7" s="274">
        <v>6345</v>
      </c>
      <c r="F7" s="274">
        <v>10244</v>
      </c>
      <c r="G7" s="274">
        <v>12153</v>
      </c>
      <c r="H7" s="274">
        <v>19671</v>
      </c>
      <c r="I7" s="274">
        <v>21574</v>
      </c>
      <c r="J7" s="274">
        <v>24374</v>
      </c>
      <c r="K7" s="274">
        <v>27414</v>
      </c>
      <c r="L7" s="274">
        <v>32033</v>
      </c>
      <c r="M7" s="274">
        <v>31779</v>
      </c>
      <c r="N7" s="274">
        <v>34398</v>
      </c>
      <c r="O7" s="274">
        <v>30971</v>
      </c>
      <c r="P7" s="274">
        <v>27763</v>
      </c>
      <c r="Q7" s="274">
        <v>34746</v>
      </c>
      <c r="R7" s="274">
        <v>40615</v>
      </c>
    </row>
    <row r="8" spans="3:20" ht="21" customHeight="1">
      <c r="C8" s="2" t="s">
        <v>30</v>
      </c>
      <c r="D8" s="274">
        <v>3572</v>
      </c>
      <c r="E8" s="274">
        <v>4064</v>
      </c>
      <c r="F8" s="274">
        <v>6990</v>
      </c>
      <c r="G8" s="274">
        <v>7457</v>
      </c>
      <c r="H8" s="274">
        <v>12771</v>
      </c>
      <c r="I8" s="274">
        <v>13321</v>
      </c>
      <c r="J8" s="274">
        <v>17213</v>
      </c>
      <c r="K8" s="274">
        <v>19513</v>
      </c>
      <c r="L8" s="274">
        <v>21670</v>
      </c>
      <c r="M8" s="274">
        <v>21689</v>
      </c>
      <c r="N8" s="274">
        <v>25135</v>
      </c>
      <c r="O8" s="274">
        <v>22947</v>
      </c>
      <c r="P8" s="274">
        <v>18199</v>
      </c>
      <c r="Q8" s="274">
        <v>24258</v>
      </c>
      <c r="R8" s="274">
        <v>27258</v>
      </c>
    </row>
    <row r="9" spans="3:20" ht="21" customHeight="1">
      <c r="C9" s="2" t="s">
        <v>31</v>
      </c>
      <c r="D9" s="274">
        <v>2193</v>
      </c>
      <c r="E9" s="274">
        <v>2281</v>
      </c>
      <c r="F9" s="274">
        <v>3254</v>
      </c>
      <c r="G9" s="274">
        <v>4696</v>
      </c>
      <c r="H9" s="274">
        <v>6900</v>
      </c>
      <c r="I9" s="274">
        <v>8253</v>
      </c>
      <c r="J9" s="274">
        <v>7161</v>
      </c>
      <c r="K9" s="274">
        <v>7901</v>
      </c>
      <c r="L9" s="274">
        <v>10363</v>
      </c>
      <c r="M9" s="274">
        <v>10090</v>
      </c>
      <c r="N9" s="274">
        <v>9263</v>
      </c>
      <c r="O9" s="274">
        <v>8024</v>
      </c>
      <c r="P9" s="274">
        <v>9564</v>
      </c>
      <c r="Q9" s="274">
        <v>10488</v>
      </c>
      <c r="R9" s="274">
        <v>13357</v>
      </c>
    </row>
    <row r="10" spans="3:20" ht="21" customHeight="1"/>
    <row r="11" spans="3:20" ht="21" customHeight="1">
      <c r="C11" s="4"/>
      <c r="D11" s="273" t="s">
        <v>14</v>
      </c>
      <c r="E11" s="273" t="s">
        <v>15</v>
      </c>
      <c r="F11" s="273" t="s">
        <v>16</v>
      </c>
      <c r="G11" s="273" t="s">
        <v>17</v>
      </c>
      <c r="H11" s="273" t="s">
        <v>18</v>
      </c>
      <c r="I11" s="273" t="s">
        <v>19</v>
      </c>
      <c r="J11" s="273" t="s">
        <v>20</v>
      </c>
      <c r="K11" s="273" t="s">
        <v>21</v>
      </c>
      <c r="L11" s="273" t="s">
        <v>22</v>
      </c>
      <c r="M11" s="273" t="s">
        <v>23</v>
      </c>
      <c r="N11" s="273" t="s">
        <v>24</v>
      </c>
      <c r="O11" s="273" t="s">
        <v>25</v>
      </c>
      <c r="P11" s="273" t="s">
        <v>26</v>
      </c>
      <c r="Q11" s="273" t="s">
        <v>27</v>
      </c>
      <c r="R11" s="273" t="s">
        <v>28</v>
      </c>
      <c r="S11" s="280"/>
      <c r="T11" s="280"/>
    </row>
    <row r="12" spans="3:20" ht="21" customHeight="1">
      <c r="C12" s="2" t="s">
        <v>29</v>
      </c>
      <c r="D12" s="274">
        <v>47128</v>
      </c>
      <c r="E12" s="274">
        <v>47865</v>
      </c>
      <c r="F12" s="274">
        <v>40128</v>
      </c>
      <c r="G12" s="274">
        <v>35782</v>
      </c>
      <c r="H12" s="274">
        <v>31252</v>
      </c>
      <c r="I12" s="274">
        <v>27836</v>
      </c>
      <c r="J12" s="274">
        <v>19809</v>
      </c>
      <c r="K12" s="274">
        <v>17272</v>
      </c>
      <c r="L12" s="274">
        <v>15368</v>
      </c>
      <c r="M12" s="274">
        <v>15419</v>
      </c>
      <c r="N12" s="274">
        <v>15215</v>
      </c>
      <c r="O12" s="274">
        <v>14267</v>
      </c>
      <c r="P12" s="274">
        <v>14133</v>
      </c>
      <c r="Q12" s="274">
        <v>17006</v>
      </c>
      <c r="R12" s="274">
        <v>16235</v>
      </c>
      <c r="S12" s="281"/>
      <c r="T12" s="282"/>
    </row>
    <row r="13" spans="3:20" ht="21" customHeight="1">
      <c r="C13" s="2" t="s">
        <v>30</v>
      </c>
      <c r="D13" s="274">
        <v>32087</v>
      </c>
      <c r="E13" s="274">
        <v>33037</v>
      </c>
      <c r="F13" s="274">
        <v>27453</v>
      </c>
      <c r="G13" s="274">
        <v>25730</v>
      </c>
      <c r="H13" s="274">
        <v>23202</v>
      </c>
      <c r="I13" s="274">
        <v>20561</v>
      </c>
      <c r="J13" s="274">
        <v>14025</v>
      </c>
      <c r="K13" s="274">
        <v>12582</v>
      </c>
      <c r="L13" s="274">
        <v>11142</v>
      </c>
      <c r="M13" s="274">
        <v>10674</v>
      </c>
      <c r="N13" s="274">
        <v>9664</v>
      </c>
      <c r="O13" s="274">
        <v>9417</v>
      </c>
      <c r="P13" s="274">
        <v>9043</v>
      </c>
      <c r="Q13" s="274">
        <v>11012</v>
      </c>
      <c r="R13" s="274">
        <v>9573</v>
      </c>
      <c r="S13" s="281"/>
      <c r="T13" s="282"/>
    </row>
    <row r="14" spans="3:20" ht="21" customHeight="1">
      <c r="C14" s="2" t="s">
        <v>31</v>
      </c>
      <c r="D14" s="274">
        <v>15041</v>
      </c>
      <c r="E14" s="274">
        <v>14828</v>
      </c>
      <c r="F14" s="274">
        <v>12675</v>
      </c>
      <c r="G14" s="274">
        <v>10052</v>
      </c>
      <c r="H14" s="274">
        <v>8050</v>
      </c>
      <c r="I14" s="274">
        <v>7275</v>
      </c>
      <c r="J14" s="274">
        <v>5784</v>
      </c>
      <c r="K14" s="274">
        <v>4690</v>
      </c>
      <c r="L14" s="274">
        <v>4226</v>
      </c>
      <c r="M14" s="274">
        <v>4745</v>
      </c>
      <c r="N14" s="274">
        <v>5551</v>
      </c>
      <c r="O14" s="274">
        <v>4850</v>
      </c>
      <c r="P14" s="274">
        <v>5090</v>
      </c>
      <c r="Q14" s="274">
        <v>5994</v>
      </c>
      <c r="R14" s="274">
        <v>6662</v>
      </c>
      <c r="S14" s="283"/>
      <c r="T14" s="284"/>
    </row>
    <row r="15" spans="3:20" ht="21" customHeight="1"/>
    <row r="16" spans="3:20" ht="21" customHeight="1">
      <c r="C16" s="4"/>
      <c r="D16" s="273" t="s">
        <v>121</v>
      </c>
      <c r="E16" s="360" t="s">
        <v>183</v>
      </c>
      <c r="F16" s="275" t="s">
        <v>36</v>
      </c>
      <c r="G16" s="275" t="s">
        <v>37</v>
      </c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</row>
    <row r="17" spans="3:20" ht="21" customHeight="1">
      <c r="C17" s="2" t="s">
        <v>29</v>
      </c>
      <c r="D17" s="274">
        <v>17260</v>
      </c>
      <c r="E17" s="361">
        <v>17865</v>
      </c>
      <c r="F17" s="277">
        <f>E17-D17</f>
        <v>605</v>
      </c>
      <c r="G17" s="278">
        <f>F17/D17</f>
        <v>3.5052143684820396E-2</v>
      </c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</row>
    <row r="18" spans="3:20" ht="21" customHeight="1">
      <c r="C18" s="2" t="s">
        <v>30</v>
      </c>
      <c r="D18" s="274">
        <v>9148</v>
      </c>
      <c r="E18" s="361">
        <v>9512</v>
      </c>
      <c r="F18" s="277">
        <f t="shared" ref="F18:F19" si="0">E18-D18</f>
        <v>364</v>
      </c>
      <c r="G18" s="278">
        <f t="shared" ref="G18:G19" si="1">F18/D18</f>
        <v>3.979011805859204E-2</v>
      </c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</row>
    <row r="19" spans="3:20" ht="21" customHeight="1">
      <c r="C19" s="2" t="s">
        <v>31</v>
      </c>
      <c r="D19" s="274">
        <v>8112</v>
      </c>
      <c r="E19" s="361">
        <v>8353</v>
      </c>
      <c r="F19" s="277">
        <f t="shared" si="0"/>
        <v>241</v>
      </c>
      <c r="G19" s="278">
        <f t="shared" si="1"/>
        <v>2.9709072978303747E-2</v>
      </c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</row>
    <row r="20" spans="3:20" ht="21" customHeight="1"/>
    <row r="21" spans="3:20" s="6" customFormat="1" ht="14.4">
      <c r="C21" s="6" t="s">
        <v>42</v>
      </c>
    </row>
    <row r="23" spans="3:20" ht="21" customHeight="1">
      <c r="C23" s="4"/>
      <c r="D23" s="273" t="s">
        <v>39</v>
      </c>
      <c r="E23" s="273" t="s">
        <v>0</v>
      </c>
      <c r="F23" s="273" t="s">
        <v>1</v>
      </c>
      <c r="G23" s="273" t="s">
        <v>2</v>
      </c>
      <c r="H23" s="273" t="s">
        <v>3</v>
      </c>
      <c r="I23" s="273" t="s">
        <v>4</v>
      </c>
      <c r="J23" s="273" t="s">
        <v>5</v>
      </c>
      <c r="K23" s="273" t="s">
        <v>6</v>
      </c>
      <c r="L23" s="273" t="s">
        <v>7</v>
      </c>
      <c r="M23" s="273" t="s">
        <v>8</v>
      </c>
      <c r="N23" s="273" t="s">
        <v>9</v>
      </c>
      <c r="O23" s="273" t="s">
        <v>10</v>
      </c>
      <c r="P23" s="273" t="s">
        <v>11</v>
      </c>
      <c r="Q23" s="273" t="s">
        <v>12</v>
      </c>
      <c r="R23" s="273" t="s">
        <v>13</v>
      </c>
    </row>
    <row r="24" spans="3:20" ht="21" customHeight="1">
      <c r="C24" s="2" t="s">
        <v>32</v>
      </c>
      <c r="D24" s="274">
        <v>4618</v>
      </c>
      <c r="E24" s="274">
        <v>4770</v>
      </c>
      <c r="F24" s="274">
        <v>7270</v>
      </c>
      <c r="G24" s="274">
        <v>9456</v>
      </c>
      <c r="H24" s="274">
        <v>12467</v>
      </c>
      <c r="I24" s="274">
        <v>13576</v>
      </c>
      <c r="J24" s="274">
        <v>11976</v>
      </c>
      <c r="K24" s="274">
        <v>11949</v>
      </c>
      <c r="L24" s="274">
        <v>13883</v>
      </c>
      <c r="M24" s="274">
        <v>13418</v>
      </c>
      <c r="N24" s="274">
        <v>13436</v>
      </c>
      <c r="O24" s="274">
        <v>12711</v>
      </c>
      <c r="P24" s="274">
        <v>14660</v>
      </c>
      <c r="Q24" s="274">
        <v>16212</v>
      </c>
      <c r="R24" s="274">
        <v>20007</v>
      </c>
    </row>
    <row r="25" spans="3:20" ht="21" customHeight="1">
      <c r="C25" s="2" t="s">
        <v>33</v>
      </c>
      <c r="D25" s="274">
        <v>2989</v>
      </c>
      <c r="E25" s="274">
        <v>2978</v>
      </c>
      <c r="F25" s="274">
        <v>4813</v>
      </c>
      <c r="G25" s="274">
        <v>5961</v>
      </c>
      <c r="H25" s="274">
        <v>7276</v>
      </c>
      <c r="I25" s="274">
        <v>6989</v>
      </c>
      <c r="J25" s="274">
        <v>6527</v>
      </c>
      <c r="K25" s="274">
        <v>6026</v>
      </c>
      <c r="L25" s="274">
        <v>5435</v>
      </c>
      <c r="M25" s="274">
        <v>5382</v>
      </c>
      <c r="N25" s="274">
        <v>5963</v>
      </c>
      <c r="O25" s="274">
        <v>6329</v>
      </c>
      <c r="P25" s="274">
        <v>7168</v>
      </c>
      <c r="Q25" s="274">
        <v>7690</v>
      </c>
      <c r="R25" s="274">
        <v>8725</v>
      </c>
    </row>
    <row r="26" spans="3:20" ht="21" customHeight="1">
      <c r="C26" s="2" t="s">
        <v>34</v>
      </c>
      <c r="D26" s="274">
        <v>1629</v>
      </c>
      <c r="E26" s="274">
        <v>1792</v>
      </c>
      <c r="F26" s="274">
        <v>2457</v>
      </c>
      <c r="G26" s="274">
        <v>3495</v>
      </c>
      <c r="H26" s="274">
        <v>5191</v>
      </c>
      <c r="I26" s="274">
        <v>6587</v>
      </c>
      <c r="J26" s="274">
        <v>5449</v>
      </c>
      <c r="K26" s="274">
        <v>5923</v>
      </c>
      <c r="L26" s="274">
        <v>8448</v>
      </c>
      <c r="M26" s="274">
        <v>8036</v>
      </c>
      <c r="N26" s="274">
        <v>7473</v>
      </c>
      <c r="O26" s="274">
        <v>6382</v>
      </c>
      <c r="P26" s="274">
        <v>7492</v>
      </c>
      <c r="Q26" s="274">
        <v>8522</v>
      </c>
      <c r="R26" s="274">
        <v>11282</v>
      </c>
    </row>
    <row r="27" spans="3:20" ht="21" customHeight="1"/>
    <row r="28" spans="3:20" ht="21" customHeight="1">
      <c r="C28" s="4"/>
      <c r="D28" s="273" t="s">
        <v>14</v>
      </c>
      <c r="E28" s="273" t="s">
        <v>15</v>
      </c>
      <c r="F28" s="273" t="s">
        <v>16</v>
      </c>
      <c r="G28" s="273" t="s">
        <v>17</v>
      </c>
      <c r="H28" s="273" t="s">
        <v>18</v>
      </c>
      <c r="I28" s="273" t="s">
        <v>19</v>
      </c>
      <c r="J28" s="273" t="s">
        <v>20</v>
      </c>
      <c r="K28" s="273" t="s">
        <v>21</v>
      </c>
      <c r="L28" s="273" t="s">
        <v>22</v>
      </c>
      <c r="M28" s="273" t="s">
        <v>23</v>
      </c>
      <c r="N28" s="273" t="s">
        <v>24</v>
      </c>
      <c r="O28" s="273" t="s">
        <v>25</v>
      </c>
      <c r="P28" s="273" t="s">
        <v>26</v>
      </c>
      <c r="Q28" s="273" t="s">
        <v>27</v>
      </c>
      <c r="R28" s="273" t="s">
        <v>28</v>
      </c>
      <c r="S28" s="280"/>
      <c r="T28" s="280"/>
    </row>
    <row r="29" spans="3:20" ht="21" customHeight="1">
      <c r="C29" s="2" t="s">
        <v>32</v>
      </c>
      <c r="D29" s="274">
        <v>21842</v>
      </c>
      <c r="E29" s="274">
        <v>21178</v>
      </c>
      <c r="F29" s="274">
        <v>18872</v>
      </c>
      <c r="G29" s="274">
        <v>15914</v>
      </c>
      <c r="H29" s="274">
        <v>13885</v>
      </c>
      <c r="I29" s="274">
        <v>13257</v>
      </c>
      <c r="J29" s="274">
        <v>11858</v>
      </c>
      <c r="K29" s="274">
        <v>10048</v>
      </c>
      <c r="L29" s="274">
        <v>9149</v>
      </c>
      <c r="M29" s="274">
        <v>9884</v>
      </c>
      <c r="N29" s="274">
        <v>10689</v>
      </c>
      <c r="O29" s="274">
        <v>10042</v>
      </c>
      <c r="P29" s="274">
        <v>10109</v>
      </c>
      <c r="Q29" s="274">
        <v>10828</v>
      </c>
      <c r="R29" s="274">
        <v>11082</v>
      </c>
      <c r="S29" s="283"/>
      <c r="T29" s="284"/>
    </row>
    <row r="30" spans="3:20" ht="21" customHeight="1">
      <c r="C30" s="2" t="s">
        <v>33</v>
      </c>
      <c r="D30" s="274">
        <v>8898</v>
      </c>
      <c r="E30" s="274">
        <v>8505</v>
      </c>
      <c r="F30" s="274">
        <v>8148</v>
      </c>
      <c r="G30" s="274">
        <v>7528</v>
      </c>
      <c r="H30" s="274">
        <v>7148</v>
      </c>
      <c r="I30" s="274">
        <v>7190</v>
      </c>
      <c r="J30" s="274">
        <v>6710</v>
      </c>
      <c r="K30" s="274">
        <v>5889</v>
      </c>
      <c r="L30" s="274">
        <v>5423</v>
      </c>
      <c r="M30" s="274">
        <v>5620</v>
      </c>
      <c r="N30" s="274">
        <v>5787</v>
      </c>
      <c r="O30" s="274">
        <v>6187</v>
      </c>
      <c r="P30" s="274">
        <v>6097</v>
      </c>
      <c r="Q30" s="274">
        <v>6113</v>
      </c>
      <c r="R30" s="274">
        <v>5844</v>
      </c>
      <c r="S30" s="281"/>
      <c r="T30" s="282"/>
    </row>
    <row r="31" spans="3:20" ht="21" customHeight="1">
      <c r="C31" s="2" t="s">
        <v>34</v>
      </c>
      <c r="D31" s="274">
        <v>12944</v>
      </c>
      <c r="E31" s="274">
        <v>12673</v>
      </c>
      <c r="F31" s="274">
        <v>10724</v>
      </c>
      <c r="G31" s="274">
        <v>8386</v>
      </c>
      <c r="H31" s="274">
        <v>6737</v>
      </c>
      <c r="I31" s="274">
        <v>6067</v>
      </c>
      <c r="J31" s="274">
        <v>5148</v>
      </c>
      <c r="K31" s="274">
        <v>4159</v>
      </c>
      <c r="L31" s="274">
        <v>3726</v>
      </c>
      <c r="M31" s="274">
        <v>4264</v>
      </c>
      <c r="N31" s="274">
        <v>4902</v>
      </c>
      <c r="O31" s="274">
        <v>3855</v>
      </c>
      <c r="P31" s="274">
        <v>4012</v>
      </c>
      <c r="Q31" s="274">
        <v>4715</v>
      </c>
      <c r="R31" s="274">
        <v>5238</v>
      </c>
      <c r="S31" s="283"/>
      <c r="T31" s="284"/>
    </row>
    <row r="32" spans="3:20" ht="21" customHeight="1"/>
    <row r="33" spans="3:19" ht="21" customHeight="1">
      <c r="C33" s="4"/>
      <c r="D33" s="273" t="s">
        <v>121</v>
      </c>
      <c r="E33" s="360" t="s">
        <v>183</v>
      </c>
      <c r="F33" s="275" t="s">
        <v>36</v>
      </c>
      <c r="G33" s="275" t="s">
        <v>37</v>
      </c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3:19" ht="21" customHeight="1">
      <c r="C34" s="2" t="s">
        <v>32</v>
      </c>
      <c r="D34" s="274">
        <v>11655</v>
      </c>
      <c r="E34" s="361">
        <v>11756</v>
      </c>
      <c r="F34" s="277">
        <f>E34-D34</f>
        <v>101</v>
      </c>
      <c r="G34" s="278">
        <f>F34/D34</f>
        <v>8.6658086658086657E-3</v>
      </c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</row>
    <row r="35" spans="3:19" ht="21" customHeight="1">
      <c r="C35" s="2" t="s">
        <v>33</v>
      </c>
      <c r="D35" s="274">
        <v>5563</v>
      </c>
      <c r="E35" s="361">
        <v>5634</v>
      </c>
      <c r="F35" s="277">
        <f t="shared" ref="F35:F36" si="2">E35-D35</f>
        <v>71</v>
      </c>
      <c r="G35" s="278">
        <f t="shared" ref="G35:G36" si="3">F35/D35</f>
        <v>1.276289771705914E-2</v>
      </c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</row>
    <row r="36" spans="3:19" ht="21" customHeight="1">
      <c r="C36" s="2" t="s">
        <v>34</v>
      </c>
      <c r="D36" s="274">
        <v>6092</v>
      </c>
      <c r="E36" s="361">
        <v>6122</v>
      </c>
      <c r="F36" s="277">
        <f t="shared" si="2"/>
        <v>30</v>
      </c>
      <c r="G36" s="278">
        <f t="shared" si="3"/>
        <v>4.9244911359159552E-3</v>
      </c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</row>
    <row r="37" spans="3:19" ht="21" customHeight="1"/>
  </sheetData>
  <phoneticPr fontId="2"/>
  <pageMargins left="0.7" right="0.7" top="0.75" bottom="0.75" header="0.3" footer="0.3"/>
  <pageSetup paperSize="9" scale="55" orientation="portrait" r:id="rId1"/>
  <colBreaks count="1" manualBreakCount="1">
    <brk id="3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2:Z42"/>
  <sheetViews>
    <sheetView showGridLines="0" zoomScaleNormal="100" zoomScaleSheetLayoutView="130" workbookViewId="0">
      <selection activeCell="Q43" sqref="Q43"/>
    </sheetView>
  </sheetViews>
  <sheetFormatPr defaultRowHeight="13.2"/>
  <cols>
    <col min="2" max="2" width="0.77734375" customWidth="1"/>
    <col min="3" max="4" width="1" customWidth="1"/>
    <col min="5" max="5" width="1.109375" customWidth="1"/>
    <col min="6" max="6" width="8.6640625" customWidth="1"/>
    <col min="7" max="25" width="5.6640625" customWidth="1"/>
    <col min="26" max="26" width="0.88671875" customWidth="1"/>
  </cols>
  <sheetData>
    <row r="2" spans="2:26" ht="14.4">
      <c r="C2" s="6" t="s">
        <v>82</v>
      </c>
      <c r="D2" s="6"/>
    </row>
    <row r="3" spans="2:26">
      <c r="B3" s="128"/>
      <c r="C3" s="129"/>
      <c r="D3" s="129"/>
      <c r="E3" s="129"/>
      <c r="F3" s="129"/>
      <c r="G3" s="129"/>
      <c r="H3" s="472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4"/>
      <c r="Z3" s="128"/>
    </row>
    <row r="5" spans="2:26"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</row>
    <row r="6" spans="2:26">
      <c r="C6" s="851"/>
      <c r="D6" s="852"/>
      <c r="E6" s="852"/>
      <c r="F6" s="852"/>
      <c r="G6" s="852"/>
      <c r="H6" s="853" t="s">
        <v>229</v>
      </c>
      <c r="I6" s="853"/>
      <c r="J6" s="853"/>
      <c r="K6" s="307"/>
      <c r="L6" s="308"/>
      <c r="M6" s="458"/>
      <c r="N6" s="308"/>
      <c r="O6" s="308"/>
      <c r="P6" s="458"/>
      <c r="Q6" s="308"/>
      <c r="R6" s="308"/>
      <c r="S6" s="458"/>
      <c r="T6" s="308"/>
      <c r="U6" s="308"/>
      <c r="V6" s="458"/>
      <c r="W6" s="308"/>
      <c r="X6" s="308"/>
      <c r="Y6" s="459"/>
    </row>
    <row r="7" spans="2:26">
      <c r="C7" s="851"/>
      <c r="D7" s="852"/>
      <c r="E7" s="852"/>
      <c r="F7" s="852"/>
      <c r="G7" s="852"/>
      <c r="H7" s="854"/>
      <c r="I7" s="854"/>
      <c r="J7" s="855"/>
      <c r="K7" s="842" t="s">
        <v>230</v>
      </c>
      <c r="L7" s="845"/>
      <c r="M7" s="856"/>
      <c r="N7" s="842" t="s">
        <v>231</v>
      </c>
      <c r="O7" s="845"/>
      <c r="P7" s="856"/>
      <c r="Q7" s="842" t="s">
        <v>232</v>
      </c>
      <c r="R7" s="845"/>
      <c r="S7" s="856"/>
      <c r="T7" s="842" t="s">
        <v>233</v>
      </c>
      <c r="U7" s="843"/>
      <c r="V7" s="844"/>
      <c r="W7" s="842" t="s">
        <v>234</v>
      </c>
      <c r="X7" s="845"/>
      <c r="Y7" s="846"/>
    </row>
    <row r="8" spans="2:26">
      <c r="C8" s="851"/>
      <c r="D8" s="852"/>
      <c r="E8" s="852"/>
      <c r="F8" s="852"/>
      <c r="G8" s="852"/>
      <c r="H8" s="460" t="s">
        <v>235</v>
      </c>
      <c r="I8" s="460" t="s">
        <v>194</v>
      </c>
      <c r="J8" s="461" t="s">
        <v>236</v>
      </c>
      <c r="K8" s="460" t="s">
        <v>235</v>
      </c>
      <c r="L8" s="460" t="s">
        <v>194</v>
      </c>
      <c r="M8" s="461" t="s">
        <v>236</v>
      </c>
      <c r="N8" s="460" t="s">
        <v>235</v>
      </c>
      <c r="O8" s="460" t="s">
        <v>194</v>
      </c>
      <c r="P8" s="461" t="s">
        <v>236</v>
      </c>
      <c r="Q8" s="460" t="s">
        <v>235</v>
      </c>
      <c r="R8" s="460" t="s">
        <v>194</v>
      </c>
      <c r="S8" s="461" t="s">
        <v>236</v>
      </c>
      <c r="T8" s="460" t="s">
        <v>235</v>
      </c>
      <c r="U8" s="460" t="s">
        <v>194</v>
      </c>
      <c r="V8" s="461" t="s">
        <v>236</v>
      </c>
      <c r="W8" s="460" t="s">
        <v>235</v>
      </c>
      <c r="X8" s="460" t="s">
        <v>194</v>
      </c>
      <c r="Y8" s="461" t="s">
        <v>236</v>
      </c>
    </row>
    <row r="9" spans="2:26">
      <c r="C9" s="847" t="s">
        <v>237</v>
      </c>
      <c r="D9" s="848"/>
      <c r="E9" s="848"/>
      <c r="F9" s="849"/>
      <c r="G9" s="462" t="s">
        <v>238</v>
      </c>
      <c r="H9" s="463">
        <v>9148</v>
      </c>
      <c r="I9" s="463">
        <v>9512</v>
      </c>
      <c r="J9" s="464">
        <f>I9-H9</f>
        <v>364</v>
      </c>
      <c r="K9" s="463">
        <v>3021</v>
      </c>
      <c r="L9" s="463">
        <v>2931</v>
      </c>
      <c r="M9" s="464">
        <f>L9-K9</f>
        <v>-90</v>
      </c>
      <c r="N9" s="463">
        <v>2321</v>
      </c>
      <c r="O9" s="463">
        <v>2666</v>
      </c>
      <c r="P9" s="464">
        <f>O9-N9</f>
        <v>345</v>
      </c>
      <c r="Q9" s="463">
        <v>650</v>
      </c>
      <c r="R9" s="463">
        <v>682</v>
      </c>
      <c r="S9" s="464">
        <f>R9-Q9</f>
        <v>32</v>
      </c>
      <c r="T9" s="463">
        <v>427</v>
      </c>
      <c r="U9" s="463">
        <v>608</v>
      </c>
      <c r="V9" s="464">
        <f>U9-T9</f>
        <v>181</v>
      </c>
      <c r="W9" s="463">
        <v>415</v>
      </c>
      <c r="X9" s="463">
        <v>339</v>
      </c>
      <c r="Y9" s="464">
        <f>X9-W9</f>
        <v>-76</v>
      </c>
    </row>
    <row r="10" spans="2:26">
      <c r="C10" s="833"/>
      <c r="D10" s="850"/>
      <c r="E10" s="850"/>
      <c r="F10" s="834"/>
      <c r="G10" s="465" t="s">
        <v>239</v>
      </c>
      <c r="H10" s="466">
        <v>5563</v>
      </c>
      <c r="I10" s="466">
        <v>5634</v>
      </c>
      <c r="J10" s="467">
        <f>I10-H10</f>
        <v>71</v>
      </c>
      <c r="K10" s="466">
        <v>1244</v>
      </c>
      <c r="L10" s="466">
        <v>1495</v>
      </c>
      <c r="M10" s="468">
        <f t="shared" ref="M10:M42" si="0">L10-K10</f>
        <v>251</v>
      </c>
      <c r="N10" s="466">
        <v>1451</v>
      </c>
      <c r="O10" s="466">
        <v>1473</v>
      </c>
      <c r="P10" s="468">
        <f t="shared" ref="P10:P42" si="1">O10-N10</f>
        <v>22</v>
      </c>
      <c r="Q10" s="466">
        <v>318</v>
      </c>
      <c r="R10" s="466">
        <v>351</v>
      </c>
      <c r="S10" s="468">
        <f t="shared" ref="S10:S42" si="2">R10-Q10</f>
        <v>33</v>
      </c>
      <c r="T10" s="466">
        <v>328</v>
      </c>
      <c r="U10" s="466">
        <v>242</v>
      </c>
      <c r="V10" s="468">
        <f t="shared" ref="V10:V42" si="3">U10-T10</f>
        <v>-86</v>
      </c>
      <c r="W10" s="466">
        <v>391</v>
      </c>
      <c r="X10" s="466">
        <v>335</v>
      </c>
      <c r="Y10" s="468">
        <f t="shared" ref="Y10:Y42" si="4">X10-W10</f>
        <v>-56</v>
      </c>
    </row>
    <row r="11" spans="2:26">
      <c r="C11" s="355"/>
      <c r="D11" s="816" t="s">
        <v>240</v>
      </c>
      <c r="E11" s="836"/>
      <c r="F11" s="837"/>
      <c r="G11" s="462" t="s">
        <v>238</v>
      </c>
      <c r="H11" s="463">
        <v>147</v>
      </c>
      <c r="I11" s="463">
        <v>190</v>
      </c>
      <c r="J11" s="464">
        <f>I11-H11</f>
        <v>43</v>
      </c>
      <c r="K11" s="463">
        <v>31</v>
      </c>
      <c r="L11" s="463">
        <v>56</v>
      </c>
      <c r="M11" s="464">
        <f t="shared" si="0"/>
        <v>25</v>
      </c>
      <c r="N11" s="463">
        <v>31</v>
      </c>
      <c r="O11" s="463">
        <v>23</v>
      </c>
      <c r="P11" s="464">
        <f t="shared" si="1"/>
        <v>-8</v>
      </c>
      <c r="Q11" s="463">
        <v>11</v>
      </c>
      <c r="R11" s="463">
        <v>26</v>
      </c>
      <c r="S11" s="464">
        <f t="shared" si="2"/>
        <v>15</v>
      </c>
      <c r="T11" s="463">
        <v>7</v>
      </c>
      <c r="U11" s="463">
        <v>4</v>
      </c>
      <c r="V11" s="464">
        <f t="shared" si="3"/>
        <v>-3</v>
      </c>
      <c r="W11" s="463">
        <v>13</v>
      </c>
      <c r="X11" s="463">
        <v>10</v>
      </c>
      <c r="Y11" s="464">
        <f t="shared" si="4"/>
        <v>-3</v>
      </c>
    </row>
    <row r="12" spans="2:26">
      <c r="C12" s="355"/>
      <c r="D12" s="833"/>
      <c r="E12" s="850"/>
      <c r="F12" s="834"/>
      <c r="G12" s="465" t="s">
        <v>239</v>
      </c>
      <c r="H12" s="466">
        <v>157</v>
      </c>
      <c r="I12" s="466">
        <v>192</v>
      </c>
      <c r="J12" s="467">
        <f>I12-H12</f>
        <v>35</v>
      </c>
      <c r="K12" s="466">
        <v>31</v>
      </c>
      <c r="L12" s="466">
        <v>55</v>
      </c>
      <c r="M12" s="468">
        <f t="shared" si="0"/>
        <v>24</v>
      </c>
      <c r="N12" s="466">
        <v>37</v>
      </c>
      <c r="O12" s="466">
        <v>25</v>
      </c>
      <c r="P12" s="468">
        <f t="shared" si="1"/>
        <v>-12</v>
      </c>
      <c r="Q12" s="466">
        <v>14</v>
      </c>
      <c r="R12" s="466">
        <v>26</v>
      </c>
      <c r="S12" s="468">
        <f t="shared" si="2"/>
        <v>12</v>
      </c>
      <c r="T12" s="466">
        <v>10</v>
      </c>
      <c r="U12" s="466">
        <v>5</v>
      </c>
      <c r="V12" s="468">
        <f t="shared" si="3"/>
        <v>-5</v>
      </c>
      <c r="W12" s="466">
        <v>13</v>
      </c>
      <c r="X12" s="466">
        <v>8</v>
      </c>
      <c r="Y12" s="468">
        <f t="shared" si="4"/>
        <v>-5</v>
      </c>
    </row>
    <row r="13" spans="2:26">
      <c r="C13" s="305"/>
      <c r="D13" s="355"/>
      <c r="E13" s="835" t="s">
        <v>79</v>
      </c>
      <c r="F13" s="835"/>
      <c r="G13" s="462" t="s">
        <v>238</v>
      </c>
      <c r="H13" s="463">
        <v>45</v>
      </c>
      <c r="I13" s="463">
        <v>50</v>
      </c>
      <c r="J13" s="464">
        <f t="shared" ref="J13:J42" si="5">I13-H13</f>
        <v>5</v>
      </c>
      <c r="K13" s="463">
        <v>17</v>
      </c>
      <c r="L13" s="463">
        <v>26</v>
      </c>
      <c r="M13" s="464">
        <f t="shared" si="0"/>
        <v>9</v>
      </c>
      <c r="N13" s="463">
        <v>15</v>
      </c>
      <c r="O13" s="463">
        <v>8</v>
      </c>
      <c r="P13" s="464">
        <f t="shared" si="1"/>
        <v>-7</v>
      </c>
      <c r="Q13" s="463">
        <v>1</v>
      </c>
      <c r="R13" s="463">
        <v>2</v>
      </c>
      <c r="S13" s="464">
        <f t="shared" si="2"/>
        <v>1</v>
      </c>
      <c r="T13" s="463">
        <v>0</v>
      </c>
      <c r="U13" s="463">
        <v>0</v>
      </c>
      <c r="V13" s="464">
        <f t="shared" si="3"/>
        <v>0</v>
      </c>
      <c r="W13" s="463">
        <v>1</v>
      </c>
      <c r="X13" s="463">
        <v>2</v>
      </c>
      <c r="Y13" s="464">
        <f t="shared" si="4"/>
        <v>1</v>
      </c>
    </row>
    <row r="14" spans="2:26">
      <c r="C14" s="305"/>
      <c r="D14" s="355"/>
      <c r="E14" s="828"/>
      <c r="F14" s="828"/>
      <c r="G14" s="465" t="s">
        <v>239</v>
      </c>
      <c r="H14" s="466">
        <v>48</v>
      </c>
      <c r="I14" s="466">
        <v>59</v>
      </c>
      <c r="J14" s="467">
        <f t="shared" si="5"/>
        <v>11</v>
      </c>
      <c r="K14" s="466">
        <v>19</v>
      </c>
      <c r="L14" s="466">
        <v>27</v>
      </c>
      <c r="M14" s="468">
        <f t="shared" si="0"/>
        <v>8</v>
      </c>
      <c r="N14" s="466">
        <v>16</v>
      </c>
      <c r="O14" s="466">
        <v>7</v>
      </c>
      <c r="P14" s="468">
        <f t="shared" si="1"/>
        <v>-9</v>
      </c>
      <c r="Q14" s="466">
        <v>1</v>
      </c>
      <c r="R14" s="466">
        <v>2</v>
      </c>
      <c r="S14" s="468">
        <f t="shared" si="2"/>
        <v>1</v>
      </c>
      <c r="T14" s="466">
        <v>0</v>
      </c>
      <c r="U14" s="466">
        <v>0</v>
      </c>
      <c r="V14" s="468">
        <f t="shared" si="3"/>
        <v>0</v>
      </c>
      <c r="W14" s="466">
        <v>2</v>
      </c>
      <c r="X14" s="466">
        <v>2</v>
      </c>
      <c r="Y14" s="468">
        <f t="shared" si="4"/>
        <v>0</v>
      </c>
    </row>
    <row r="15" spans="2:26">
      <c r="C15" s="305"/>
      <c r="D15" s="355"/>
      <c r="E15" s="835" t="s">
        <v>80</v>
      </c>
      <c r="F15" s="835"/>
      <c r="G15" s="462" t="s">
        <v>238</v>
      </c>
      <c r="H15" s="463">
        <v>60</v>
      </c>
      <c r="I15" s="463">
        <v>84</v>
      </c>
      <c r="J15" s="464">
        <f t="shared" si="5"/>
        <v>24</v>
      </c>
      <c r="K15" s="463">
        <v>10</v>
      </c>
      <c r="L15" s="463">
        <v>25</v>
      </c>
      <c r="M15" s="464">
        <f t="shared" si="0"/>
        <v>15</v>
      </c>
      <c r="N15" s="463">
        <v>12</v>
      </c>
      <c r="O15" s="463">
        <v>8</v>
      </c>
      <c r="P15" s="464">
        <f t="shared" si="1"/>
        <v>-4</v>
      </c>
      <c r="Q15" s="463">
        <v>6</v>
      </c>
      <c r="R15" s="463">
        <v>18</v>
      </c>
      <c r="S15" s="464">
        <f t="shared" si="2"/>
        <v>12</v>
      </c>
      <c r="T15" s="463">
        <v>5</v>
      </c>
      <c r="U15" s="463">
        <v>1</v>
      </c>
      <c r="V15" s="464">
        <f t="shared" si="3"/>
        <v>-4</v>
      </c>
      <c r="W15" s="463">
        <v>5</v>
      </c>
      <c r="X15" s="463">
        <v>6</v>
      </c>
      <c r="Y15" s="464">
        <f t="shared" si="4"/>
        <v>1</v>
      </c>
    </row>
    <row r="16" spans="2:26">
      <c r="C16" s="305"/>
      <c r="D16" s="355"/>
      <c r="E16" s="828"/>
      <c r="F16" s="828"/>
      <c r="G16" s="465" t="s">
        <v>239</v>
      </c>
      <c r="H16" s="466">
        <v>70</v>
      </c>
      <c r="I16" s="466">
        <v>80</v>
      </c>
      <c r="J16" s="467">
        <f t="shared" si="5"/>
        <v>10</v>
      </c>
      <c r="K16" s="466">
        <v>9</v>
      </c>
      <c r="L16" s="466">
        <v>22</v>
      </c>
      <c r="M16" s="468">
        <f t="shared" si="0"/>
        <v>13</v>
      </c>
      <c r="N16" s="466">
        <v>17</v>
      </c>
      <c r="O16" s="466">
        <v>11</v>
      </c>
      <c r="P16" s="468">
        <f t="shared" si="1"/>
        <v>-6</v>
      </c>
      <c r="Q16" s="466">
        <v>10</v>
      </c>
      <c r="R16" s="466">
        <v>19</v>
      </c>
      <c r="S16" s="468">
        <f t="shared" si="2"/>
        <v>9</v>
      </c>
      <c r="T16" s="466">
        <v>7</v>
      </c>
      <c r="U16" s="466">
        <v>1</v>
      </c>
      <c r="V16" s="468">
        <f t="shared" si="3"/>
        <v>-6</v>
      </c>
      <c r="W16" s="466">
        <v>4</v>
      </c>
      <c r="X16" s="466">
        <v>5</v>
      </c>
      <c r="Y16" s="468">
        <f t="shared" si="4"/>
        <v>1</v>
      </c>
    </row>
    <row r="17" spans="3:25">
      <c r="C17" s="305"/>
      <c r="D17" s="355"/>
      <c r="E17" s="835" t="s">
        <v>241</v>
      </c>
      <c r="F17" s="835"/>
      <c r="G17" s="462" t="s">
        <v>238</v>
      </c>
      <c r="H17" s="463">
        <v>6</v>
      </c>
      <c r="I17" s="463">
        <v>10</v>
      </c>
      <c r="J17" s="464">
        <f t="shared" si="5"/>
        <v>4</v>
      </c>
      <c r="K17" s="463">
        <v>0</v>
      </c>
      <c r="L17" s="463">
        <v>1</v>
      </c>
      <c r="M17" s="464">
        <f t="shared" si="0"/>
        <v>1</v>
      </c>
      <c r="N17" s="463">
        <v>1</v>
      </c>
      <c r="O17" s="463">
        <v>2</v>
      </c>
      <c r="P17" s="464">
        <f t="shared" si="1"/>
        <v>1</v>
      </c>
      <c r="Q17" s="463">
        <v>0</v>
      </c>
      <c r="R17" s="463">
        <v>1</v>
      </c>
      <c r="S17" s="464">
        <f t="shared" si="2"/>
        <v>1</v>
      </c>
      <c r="T17" s="463">
        <v>1</v>
      </c>
      <c r="U17" s="463">
        <v>1</v>
      </c>
      <c r="V17" s="464">
        <f t="shared" si="3"/>
        <v>0</v>
      </c>
      <c r="W17" s="463">
        <v>1</v>
      </c>
      <c r="X17" s="463">
        <v>0</v>
      </c>
      <c r="Y17" s="464">
        <f t="shared" si="4"/>
        <v>-1</v>
      </c>
    </row>
    <row r="18" spans="3:25">
      <c r="C18" s="305"/>
      <c r="D18" s="355"/>
      <c r="E18" s="828"/>
      <c r="F18" s="828"/>
      <c r="G18" s="465" t="s">
        <v>239</v>
      </c>
      <c r="H18" s="466">
        <v>5</v>
      </c>
      <c r="I18" s="466">
        <v>7</v>
      </c>
      <c r="J18" s="467">
        <f t="shared" si="5"/>
        <v>2</v>
      </c>
      <c r="K18" s="466">
        <v>0</v>
      </c>
      <c r="L18" s="466">
        <v>1</v>
      </c>
      <c r="M18" s="468">
        <f t="shared" si="0"/>
        <v>1</v>
      </c>
      <c r="N18" s="466">
        <v>0</v>
      </c>
      <c r="O18" s="466">
        <v>2</v>
      </c>
      <c r="P18" s="468">
        <f t="shared" si="1"/>
        <v>2</v>
      </c>
      <c r="Q18" s="466">
        <v>0</v>
      </c>
      <c r="R18" s="466">
        <v>0</v>
      </c>
      <c r="S18" s="468">
        <f t="shared" si="2"/>
        <v>0</v>
      </c>
      <c r="T18" s="466">
        <v>2</v>
      </c>
      <c r="U18" s="466">
        <v>1</v>
      </c>
      <c r="V18" s="468">
        <f t="shared" si="3"/>
        <v>-1</v>
      </c>
      <c r="W18" s="466">
        <v>1</v>
      </c>
      <c r="X18" s="466">
        <v>0</v>
      </c>
      <c r="Y18" s="468">
        <f t="shared" si="4"/>
        <v>-1</v>
      </c>
    </row>
    <row r="19" spans="3:25">
      <c r="C19" s="305"/>
      <c r="D19" s="355"/>
      <c r="E19" s="835" t="s">
        <v>242</v>
      </c>
      <c r="F19" s="835"/>
      <c r="G19" s="462" t="s">
        <v>238</v>
      </c>
      <c r="H19" s="463">
        <v>36</v>
      </c>
      <c r="I19" s="463">
        <v>46</v>
      </c>
      <c r="J19" s="464">
        <f t="shared" si="5"/>
        <v>10</v>
      </c>
      <c r="K19" s="463">
        <v>4</v>
      </c>
      <c r="L19" s="463">
        <v>4</v>
      </c>
      <c r="M19" s="464">
        <f t="shared" si="0"/>
        <v>0</v>
      </c>
      <c r="N19" s="463">
        <v>3</v>
      </c>
      <c r="O19" s="463">
        <v>5</v>
      </c>
      <c r="P19" s="464">
        <f t="shared" si="1"/>
        <v>2</v>
      </c>
      <c r="Q19" s="463">
        <v>4</v>
      </c>
      <c r="R19" s="463">
        <v>5</v>
      </c>
      <c r="S19" s="464">
        <f t="shared" si="2"/>
        <v>1</v>
      </c>
      <c r="T19" s="463">
        <v>1</v>
      </c>
      <c r="U19" s="463">
        <v>2</v>
      </c>
      <c r="V19" s="464">
        <f t="shared" si="3"/>
        <v>1</v>
      </c>
      <c r="W19" s="463">
        <v>6</v>
      </c>
      <c r="X19" s="463">
        <v>2</v>
      </c>
      <c r="Y19" s="464">
        <f t="shared" si="4"/>
        <v>-4</v>
      </c>
    </row>
    <row r="20" spans="3:25">
      <c r="C20" s="305"/>
      <c r="D20" s="355"/>
      <c r="E20" s="828"/>
      <c r="F20" s="828"/>
      <c r="G20" s="465" t="s">
        <v>239</v>
      </c>
      <c r="H20" s="466">
        <v>34</v>
      </c>
      <c r="I20" s="466">
        <v>46</v>
      </c>
      <c r="J20" s="467">
        <f t="shared" si="5"/>
        <v>12</v>
      </c>
      <c r="K20" s="466">
        <v>3</v>
      </c>
      <c r="L20" s="466">
        <v>5</v>
      </c>
      <c r="M20" s="468">
        <f t="shared" si="0"/>
        <v>2</v>
      </c>
      <c r="N20" s="466">
        <v>4</v>
      </c>
      <c r="O20" s="466">
        <v>5</v>
      </c>
      <c r="P20" s="468">
        <f t="shared" si="1"/>
        <v>1</v>
      </c>
      <c r="Q20" s="466">
        <v>3</v>
      </c>
      <c r="R20" s="466">
        <v>5</v>
      </c>
      <c r="S20" s="468">
        <f t="shared" si="2"/>
        <v>2</v>
      </c>
      <c r="T20" s="466">
        <v>1</v>
      </c>
      <c r="U20" s="466">
        <v>3</v>
      </c>
      <c r="V20" s="468">
        <f t="shared" si="3"/>
        <v>2</v>
      </c>
      <c r="W20" s="466">
        <v>6</v>
      </c>
      <c r="X20" s="466">
        <v>1</v>
      </c>
      <c r="Y20" s="468">
        <f t="shared" si="4"/>
        <v>-5</v>
      </c>
    </row>
    <row r="21" spans="3:25">
      <c r="C21" s="355"/>
      <c r="D21" s="816" t="s">
        <v>243</v>
      </c>
      <c r="E21" s="836"/>
      <c r="F21" s="837"/>
      <c r="G21" s="462" t="s">
        <v>238</v>
      </c>
      <c r="H21" s="463">
        <v>1235</v>
      </c>
      <c r="I21" s="463">
        <v>1146</v>
      </c>
      <c r="J21" s="464">
        <f t="shared" si="5"/>
        <v>-89</v>
      </c>
      <c r="K21" s="463">
        <v>108</v>
      </c>
      <c r="L21" s="463">
        <v>129</v>
      </c>
      <c r="M21" s="464">
        <f t="shared" si="0"/>
        <v>21</v>
      </c>
      <c r="N21" s="463">
        <v>299</v>
      </c>
      <c r="O21" s="463">
        <v>262</v>
      </c>
      <c r="P21" s="464">
        <f t="shared" si="1"/>
        <v>-37</v>
      </c>
      <c r="Q21" s="463">
        <v>123</v>
      </c>
      <c r="R21" s="463">
        <v>131</v>
      </c>
      <c r="S21" s="464">
        <f t="shared" si="2"/>
        <v>8</v>
      </c>
      <c r="T21" s="463">
        <v>92</v>
      </c>
      <c r="U21" s="463">
        <v>63</v>
      </c>
      <c r="V21" s="464">
        <f t="shared" si="3"/>
        <v>-29</v>
      </c>
      <c r="W21" s="463">
        <v>113</v>
      </c>
      <c r="X21" s="463">
        <v>107</v>
      </c>
      <c r="Y21" s="464">
        <f t="shared" si="4"/>
        <v>-6</v>
      </c>
    </row>
    <row r="22" spans="3:25">
      <c r="C22" s="355"/>
      <c r="D22" s="838"/>
      <c r="E22" s="839"/>
      <c r="F22" s="840"/>
      <c r="G22" s="465" t="s">
        <v>239</v>
      </c>
      <c r="H22" s="466">
        <v>1342</v>
      </c>
      <c r="I22" s="466">
        <v>1252</v>
      </c>
      <c r="J22" s="467">
        <f t="shared" si="5"/>
        <v>-90</v>
      </c>
      <c r="K22" s="466">
        <v>110</v>
      </c>
      <c r="L22" s="466">
        <v>145</v>
      </c>
      <c r="M22" s="468">
        <f t="shared" si="0"/>
        <v>35</v>
      </c>
      <c r="N22" s="466">
        <v>324</v>
      </c>
      <c r="O22" s="466">
        <v>302</v>
      </c>
      <c r="P22" s="468">
        <f t="shared" si="1"/>
        <v>-22</v>
      </c>
      <c r="Q22" s="466">
        <v>133</v>
      </c>
      <c r="R22" s="466">
        <v>141</v>
      </c>
      <c r="S22" s="468">
        <f t="shared" si="2"/>
        <v>8</v>
      </c>
      <c r="T22" s="466">
        <v>100</v>
      </c>
      <c r="U22" s="466">
        <v>70</v>
      </c>
      <c r="V22" s="468">
        <f t="shared" si="3"/>
        <v>-30</v>
      </c>
      <c r="W22" s="466">
        <v>136</v>
      </c>
      <c r="X22" s="466">
        <v>118</v>
      </c>
      <c r="Y22" s="468">
        <f t="shared" si="4"/>
        <v>-18</v>
      </c>
    </row>
    <row r="23" spans="3:25">
      <c r="C23" s="355"/>
      <c r="D23" s="816" t="s">
        <v>244</v>
      </c>
      <c r="E23" s="836"/>
      <c r="F23" s="837"/>
      <c r="G23" s="462" t="s">
        <v>238</v>
      </c>
      <c r="H23" s="463">
        <v>5218</v>
      </c>
      <c r="I23" s="463">
        <v>5809</v>
      </c>
      <c r="J23" s="464">
        <f t="shared" si="5"/>
        <v>591</v>
      </c>
      <c r="K23" s="463">
        <v>2499</v>
      </c>
      <c r="L23" s="463">
        <v>2252</v>
      </c>
      <c r="M23" s="464">
        <f t="shared" si="0"/>
        <v>-247</v>
      </c>
      <c r="N23" s="463">
        <v>978</v>
      </c>
      <c r="O23" s="463">
        <v>1550</v>
      </c>
      <c r="P23" s="464">
        <f t="shared" si="1"/>
        <v>572</v>
      </c>
      <c r="Q23" s="463">
        <v>320</v>
      </c>
      <c r="R23" s="463">
        <v>375</v>
      </c>
      <c r="S23" s="464">
        <f t="shared" si="2"/>
        <v>55</v>
      </c>
      <c r="T23" s="463">
        <v>247</v>
      </c>
      <c r="U23" s="463">
        <v>461</v>
      </c>
      <c r="V23" s="464">
        <f t="shared" si="3"/>
        <v>214</v>
      </c>
      <c r="W23" s="463">
        <v>204</v>
      </c>
      <c r="X23" s="463">
        <v>137</v>
      </c>
      <c r="Y23" s="464">
        <f t="shared" si="4"/>
        <v>-67</v>
      </c>
    </row>
    <row r="24" spans="3:25">
      <c r="C24" s="355"/>
      <c r="D24" s="833"/>
      <c r="E24" s="841"/>
      <c r="F24" s="834"/>
      <c r="G24" s="465" t="s">
        <v>239</v>
      </c>
      <c r="H24" s="466">
        <v>2528</v>
      </c>
      <c r="I24" s="466">
        <v>2503</v>
      </c>
      <c r="J24" s="467">
        <f t="shared" si="5"/>
        <v>-25</v>
      </c>
      <c r="K24" s="466">
        <v>787</v>
      </c>
      <c r="L24" s="466">
        <v>873</v>
      </c>
      <c r="M24" s="468">
        <f t="shared" si="0"/>
        <v>86</v>
      </c>
      <c r="N24" s="466">
        <v>656</v>
      </c>
      <c r="O24" s="466">
        <v>687</v>
      </c>
      <c r="P24" s="468">
        <f t="shared" si="1"/>
        <v>31</v>
      </c>
      <c r="Q24" s="466">
        <v>122</v>
      </c>
      <c r="R24" s="466">
        <v>122</v>
      </c>
      <c r="S24" s="468">
        <f t="shared" si="2"/>
        <v>0</v>
      </c>
      <c r="T24" s="466">
        <v>156</v>
      </c>
      <c r="U24" s="466">
        <v>106</v>
      </c>
      <c r="V24" s="468">
        <f t="shared" si="3"/>
        <v>-50</v>
      </c>
      <c r="W24" s="466">
        <v>155</v>
      </c>
      <c r="X24" s="466">
        <v>127</v>
      </c>
      <c r="Y24" s="468">
        <f t="shared" si="4"/>
        <v>-28</v>
      </c>
    </row>
    <row r="25" spans="3:25">
      <c r="C25" s="355"/>
      <c r="D25" s="356"/>
      <c r="E25" s="828" t="s">
        <v>245</v>
      </c>
      <c r="F25" s="828"/>
      <c r="G25" s="462" t="s">
        <v>238</v>
      </c>
      <c r="H25" s="463">
        <v>669</v>
      </c>
      <c r="I25" s="463">
        <v>1582</v>
      </c>
      <c r="J25" s="464">
        <f t="shared" si="5"/>
        <v>913</v>
      </c>
      <c r="K25" s="463">
        <v>173</v>
      </c>
      <c r="L25" s="463">
        <v>235</v>
      </c>
      <c r="M25" s="464">
        <f t="shared" si="0"/>
        <v>62</v>
      </c>
      <c r="N25" s="463">
        <v>139</v>
      </c>
      <c r="O25" s="463">
        <v>565</v>
      </c>
      <c r="P25" s="464">
        <f t="shared" si="1"/>
        <v>426</v>
      </c>
      <c r="Q25" s="463">
        <v>92</v>
      </c>
      <c r="R25" s="463">
        <v>166</v>
      </c>
      <c r="S25" s="464">
        <f t="shared" si="2"/>
        <v>74</v>
      </c>
      <c r="T25" s="463">
        <v>78</v>
      </c>
      <c r="U25" s="463">
        <v>356</v>
      </c>
      <c r="V25" s="464">
        <f t="shared" si="3"/>
        <v>278</v>
      </c>
      <c r="W25" s="463">
        <v>10</v>
      </c>
      <c r="X25" s="463">
        <v>8</v>
      </c>
      <c r="Y25" s="464">
        <f t="shared" si="4"/>
        <v>-2</v>
      </c>
    </row>
    <row r="26" spans="3:25">
      <c r="C26" s="355"/>
      <c r="D26" s="356"/>
      <c r="E26" s="829"/>
      <c r="F26" s="829"/>
      <c r="G26" s="469" t="s">
        <v>239</v>
      </c>
      <c r="H26" s="470">
        <v>136</v>
      </c>
      <c r="I26" s="470">
        <v>154</v>
      </c>
      <c r="J26" s="471">
        <f t="shared" si="5"/>
        <v>18</v>
      </c>
      <c r="K26" s="470">
        <v>26</v>
      </c>
      <c r="L26" s="470">
        <v>30</v>
      </c>
      <c r="M26" s="471">
        <f t="shared" si="0"/>
        <v>4</v>
      </c>
      <c r="N26" s="470">
        <v>22</v>
      </c>
      <c r="O26" s="470">
        <v>32</v>
      </c>
      <c r="P26" s="471">
        <f t="shared" si="1"/>
        <v>10</v>
      </c>
      <c r="Q26" s="470">
        <v>21</v>
      </c>
      <c r="R26" s="470">
        <v>17</v>
      </c>
      <c r="S26" s="471">
        <f t="shared" si="2"/>
        <v>-4</v>
      </c>
      <c r="T26" s="470">
        <v>16</v>
      </c>
      <c r="U26" s="470">
        <v>16</v>
      </c>
      <c r="V26" s="471">
        <f t="shared" si="3"/>
        <v>0</v>
      </c>
      <c r="W26" s="470">
        <v>9</v>
      </c>
      <c r="X26" s="470">
        <v>8</v>
      </c>
      <c r="Y26" s="471">
        <f t="shared" si="4"/>
        <v>-1</v>
      </c>
    </row>
    <row r="27" spans="3:25">
      <c r="C27" s="355"/>
      <c r="D27" s="356"/>
      <c r="E27" s="356"/>
      <c r="F27" s="814" t="s">
        <v>246</v>
      </c>
      <c r="G27" s="462" t="s">
        <v>238</v>
      </c>
      <c r="H27" s="463">
        <v>428</v>
      </c>
      <c r="I27" s="463">
        <v>1089</v>
      </c>
      <c r="J27" s="464">
        <f t="shared" si="5"/>
        <v>661</v>
      </c>
      <c r="K27" s="463">
        <v>136</v>
      </c>
      <c r="L27" s="463">
        <v>161</v>
      </c>
      <c r="M27" s="464">
        <f t="shared" si="0"/>
        <v>25</v>
      </c>
      <c r="N27" s="463">
        <v>68</v>
      </c>
      <c r="O27" s="463">
        <v>347</v>
      </c>
      <c r="P27" s="464">
        <f t="shared" si="1"/>
        <v>279</v>
      </c>
      <c r="Q27" s="463">
        <v>9</v>
      </c>
      <c r="R27" s="463">
        <v>75</v>
      </c>
      <c r="S27" s="464">
        <f t="shared" si="2"/>
        <v>66</v>
      </c>
      <c r="T27" s="463">
        <v>63</v>
      </c>
      <c r="U27" s="463">
        <v>294</v>
      </c>
      <c r="V27" s="464">
        <f t="shared" si="3"/>
        <v>231</v>
      </c>
      <c r="W27" s="463">
        <v>9</v>
      </c>
      <c r="X27" s="463">
        <v>7</v>
      </c>
      <c r="Y27" s="464">
        <f t="shared" si="4"/>
        <v>-2</v>
      </c>
    </row>
    <row r="28" spans="3:25">
      <c r="C28" s="355"/>
      <c r="D28" s="356"/>
      <c r="E28" s="357"/>
      <c r="F28" s="815"/>
      <c r="G28" s="469" t="s">
        <v>239</v>
      </c>
      <c r="H28" s="470">
        <v>62</v>
      </c>
      <c r="I28" s="470">
        <v>94</v>
      </c>
      <c r="J28" s="467">
        <f t="shared" si="5"/>
        <v>32</v>
      </c>
      <c r="K28" s="470">
        <v>11</v>
      </c>
      <c r="L28" s="470">
        <v>18</v>
      </c>
      <c r="M28" s="471">
        <f t="shared" si="0"/>
        <v>7</v>
      </c>
      <c r="N28" s="470">
        <v>12</v>
      </c>
      <c r="O28" s="470">
        <v>19</v>
      </c>
      <c r="P28" s="471">
        <f t="shared" si="1"/>
        <v>7</v>
      </c>
      <c r="Q28" s="470">
        <v>6</v>
      </c>
      <c r="R28" s="470">
        <v>7</v>
      </c>
      <c r="S28" s="471">
        <f t="shared" si="2"/>
        <v>1</v>
      </c>
      <c r="T28" s="470">
        <v>12</v>
      </c>
      <c r="U28" s="470">
        <v>11</v>
      </c>
      <c r="V28" s="471">
        <f t="shared" si="3"/>
        <v>-1</v>
      </c>
      <c r="W28" s="470">
        <v>5</v>
      </c>
      <c r="X28" s="470">
        <v>6</v>
      </c>
      <c r="Y28" s="471">
        <f t="shared" si="4"/>
        <v>1</v>
      </c>
    </row>
    <row r="29" spans="3:25">
      <c r="C29" s="355"/>
      <c r="D29" s="356"/>
      <c r="E29" s="830" t="s">
        <v>247</v>
      </c>
      <c r="F29" s="828"/>
      <c r="G29" s="462" t="s">
        <v>238</v>
      </c>
      <c r="H29" s="463">
        <v>4154</v>
      </c>
      <c r="I29" s="463">
        <v>3961</v>
      </c>
      <c r="J29" s="464">
        <f t="shared" si="5"/>
        <v>-193</v>
      </c>
      <c r="K29" s="463">
        <v>2265</v>
      </c>
      <c r="L29" s="463">
        <v>1937</v>
      </c>
      <c r="M29" s="464">
        <f t="shared" si="0"/>
        <v>-328</v>
      </c>
      <c r="N29" s="463">
        <v>805</v>
      </c>
      <c r="O29" s="463">
        <v>954</v>
      </c>
      <c r="P29" s="464">
        <f t="shared" si="1"/>
        <v>149</v>
      </c>
      <c r="Q29" s="463">
        <v>146</v>
      </c>
      <c r="R29" s="463">
        <v>186</v>
      </c>
      <c r="S29" s="464">
        <f t="shared" si="2"/>
        <v>40</v>
      </c>
      <c r="T29" s="463">
        <v>153</v>
      </c>
      <c r="U29" s="463">
        <v>98</v>
      </c>
      <c r="V29" s="464">
        <f t="shared" si="3"/>
        <v>-55</v>
      </c>
      <c r="W29" s="463">
        <v>179</v>
      </c>
      <c r="X29" s="463">
        <v>107</v>
      </c>
      <c r="Y29" s="464">
        <f t="shared" si="4"/>
        <v>-72</v>
      </c>
    </row>
    <row r="30" spans="3:25">
      <c r="C30" s="355"/>
      <c r="D30" s="356"/>
      <c r="E30" s="829"/>
      <c r="F30" s="829"/>
      <c r="G30" s="469" t="s">
        <v>239</v>
      </c>
      <c r="H30" s="470">
        <v>2157</v>
      </c>
      <c r="I30" s="470">
        <v>2137</v>
      </c>
      <c r="J30" s="471">
        <f t="shared" si="5"/>
        <v>-20</v>
      </c>
      <c r="K30" s="470">
        <v>701</v>
      </c>
      <c r="L30" s="470">
        <v>768</v>
      </c>
      <c r="M30" s="471">
        <f t="shared" si="0"/>
        <v>67</v>
      </c>
      <c r="N30" s="470">
        <v>599</v>
      </c>
      <c r="O30" s="470">
        <v>626</v>
      </c>
      <c r="P30" s="471">
        <f t="shared" si="1"/>
        <v>27</v>
      </c>
      <c r="Q30" s="470">
        <v>86</v>
      </c>
      <c r="R30" s="470">
        <v>87</v>
      </c>
      <c r="S30" s="471">
        <f t="shared" si="2"/>
        <v>1</v>
      </c>
      <c r="T30" s="470">
        <v>129</v>
      </c>
      <c r="U30" s="470">
        <v>84</v>
      </c>
      <c r="V30" s="471">
        <f t="shared" si="3"/>
        <v>-45</v>
      </c>
      <c r="W30" s="470">
        <v>127</v>
      </c>
      <c r="X30" s="470">
        <v>103</v>
      </c>
      <c r="Y30" s="471">
        <f t="shared" si="4"/>
        <v>-24</v>
      </c>
    </row>
    <row r="31" spans="3:25">
      <c r="C31" s="355"/>
      <c r="D31" s="356"/>
      <c r="E31" s="356"/>
      <c r="F31" s="814" t="s">
        <v>248</v>
      </c>
      <c r="G31" s="462" t="s">
        <v>238</v>
      </c>
      <c r="H31" s="463">
        <v>3182</v>
      </c>
      <c r="I31" s="463">
        <v>2850</v>
      </c>
      <c r="J31" s="464">
        <f t="shared" si="5"/>
        <v>-332</v>
      </c>
      <c r="K31" s="463">
        <v>2104</v>
      </c>
      <c r="L31" s="463">
        <v>1723</v>
      </c>
      <c r="M31" s="464">
        <f t="shared" si="0"/>
        <v>-381</v>
      </c>
      <c r="N31" s="463">
        <v>446</v>
      </c>
      <c r="O31" s="463">
        <v>399</v>
      </c>
      <c r="P31" s="464">
        <f t="shared" si="1"/>
        <v>-47</v>
      </c>
      <c r="Q31" s="463">
        <v>65</v>
      </c>
      <c r="R31" s="463">
        <v>129</v>
      </c>
      <c r="S31" s="464">
        <f t="shared" si="2"/>
        <v>64</v>
      </c>
      <c r="T31" s="463">
        <v>110</v>
      </c>
      <c r="U31" s="463">
        <v>79</v>
      </c>
      <c r="V31" s="464">
        <f t="shared" si="3"/>
        <v>-31</v>
      </c>
      <c r="W31" s="463">
        <v>81</v>
      </c>
      <c r="X31" s="463">
        <v>67</v>
      </c>
      <c r="Y31" s="464">
        <f t="shared" si="4"/>
        <v>-14</v>
      </c>
    </row>
    <row r="32" spans="3:25">
      <c r="C32" s="355"/>
      <c r="D32" s="356"/>
      <c r="E32" s="357"/>
      <c r="F32" s="815"/>
      <c r="G32" s="469" t="s">
        <v>239</v>
      </c>
      <c r="H32" s="470">
        <v>1609</v>
      </c>
      <c r="I32" s="470">
        <v>1516</v>
      </c>
      <c r="J32" s="467">
        <f t="shared" si="5"/>
        <v>-93</v>
      </c>
      <c r="K32" s="470">
        <v>570</v>
      </c>
      <c r="L32" s="470">
        <v>584</v>
      </c>
      <c r="M32" s="471">
        <f t="shared" si="0"/>
        <v>14</v>
      </c>
      <c r="N32" s="470">
        <v>413</v>
      </c>
      <c r="O32" s="470">
        <v>382</v>
      </c>
      <c r="P32" s="471">
        <f t="shared" si="1"/>
        <v>-31</v>
      </c>
      <c r="Q32" s="470">
        <v>63</v>
      </c>
      <c r="R32" s="470">
        <v>63</v>
      </c>
      <c r="S32" s="471">
        <f t="shared" si="2"/>
        <v>0</v>
      </c>
      <c r="T32" s="470">
        <v>102</v>
      </c>
      <c r="U32" s="470">
        <v>71</v>
      </c>
      <c r="V32" s="471">
        <f t="shared" si="3"/>
        <v>-31</v>
      </c>
      <c r="W32" s="470">
        <v>84</v>
      </c>
      <c r="X32" s="470">
        <v>73</v>
      </c>
      <c r="Y32" s="471">
        <f t="shared" si="4"/>
        <v>-11</v>
      </c>
    </row>
    <row r="33" spans="3:25">
      <c r="C33" s="355"/>
      <c r="D33" s="356"/>
      <c r="E33" s="831" t="s">
        <v>249</v>
      </c>
      <c r="F33" s="832"/>
      <c r="G33" s="462" t="s">
        <v>238</v>
      </c>
      <c r="H33" s="463">
        <v>395</v>
      </c>
      <c r="I33" s="463">
        <v>266</v>
      </c>
      <c r="J33" s="464">
        <f t="shared" si="5"/>
        <v>-129</v>
      </c>
      <c r="K33" s="463">
        <v>61</v>
      </c>
      <c r="L33" s="463">
        <v>80</v>
      </c>
      <c r="M33" s="464">
        <f t="shared" si="0"/>
        <v>19</v>
      </c>
      <c r="N33" s="463">
        <v>34</v>
      </c>
      <c r="O33" s="463">
        <v>31</v>
      </c>
      <c r="P33" s="464">
        <f t="shared" si="1"/>
        <v>-3</v>
      </c>
      <c r="Q33" s="463">
        <v>82</v>
      </c>
      <c r="R33" s="463">
        <v>23</v>
      </c>
      <c r="S33" s="464">
        <f t="shared" si="2"/>
        <v>-59</v>
      </c>
      <c r="T33" s="463">
        <v>16</v>
      </c>
      <c r="U33" s="463">
        <v>7</v>
      </c>
      <c r="V33" s="464">
        <f t="shared" si="3"/>
        <v>-9</v>
      </c>
      <c r="W33" s="463">
        <v>15</v>
      </c>
      <c r="X33" s="463">
        <v>22</v>
      </c>
      <c r="Y33" s="464">
        <f t="shared" si="4"/>
        <v>7</v>
      </c>
    </row>
    <row r="34" spans="3:25">
      <c r="C34" s="355"/>
      <c r="D34" s="356"/>
      <c r="E34" s="833"/>
      <c r="F34" s="834"/>
      <c r="G34" s="469" t="s">
        <v>239</v>
      </c>
      <c r="H34" s="470">
        <v>235</v>
      </c>
      <c r="I34" s="470">
        <v>212</v>
      </c>
      <c r="J34" s="471">
        <f t="shared" si="5"/>
        <v>-23</v>
      </c>
      <c r="K34" s="470">
        <v>60</v>
      </c>
      <c r="L34" s="470">
        <v>75</v>
      </c>
      <c r="M34" s="471">
        <f t="shared" si="0"/>
        <v>15</v>
      </c>
      <c r="N34" s="470">
        <v>35</v>
      </c>
      <c r="O34" s="470">
        <v>29</v>
      </c>
      <c r="P34" s="471">
        <f t="shared" si="1"/>
        <v>-6</v>
      </c>
      <c r="Q34" s="470">
        <v>15</v>
      </c>
      <c r="R34" s="470">
        <v>18</v>
      </c>
      <c r="S34" s="471">
        <f t="shared" si="2"/>
        <v>3</v>
      </c>
      <c r="T34" s="470">
        <v>11</v>
      </c>
      <c r="U34" s="470">
        <v>6</v>
      </c>
      <c r="V34" s="471">
        <f t="shared" si="3"/>
        <v>-5</v>
      </c>
      <c r="W34" s="470">
        <v>19</v>
      </c>
      <c r="X34" s="470">
        <v>16</v>
      </c>
      <c r="Y34" s="471">
        <f t="shared" si="4"/>
        <v>-3</v>
      </c>
    </row>
    <row r="35" spans="3:25">
      <c r="C35" s="355"/>
      <c r="D35" s="356"/>
      <c r="E35" s="356"/>
      <c r="F35" s="814" t="s">
        <v>250</v>
      </c>
      <c r="G35" s="462" t="s">
        <v>238</v>
      </c>
      <c r="H35" s="463">
        <v>188</v>
      </c>
      <c r="I35" s="463">
        <v>58</v>
      </c>
      <c r="J35" s="464">
        <f t="shared" si="5"/>
        <v>-130</v>
      </c>
      <c r="K35" s="463">
        <v>0</v>
      </c>
      <c r="L35" s="463">
        <v>2</v>
      </c>
      <c r="M35" s="464">
        <f t="shared" si="0"/>
        <v>2</v>
      </c>
      <c r="N35" s="463">
        <v>4</v>
      </c>
      <c r="O35" s="463">
        <v>0</v>
      </c>
      <c r="P35" s="464">
        <f t="shared" si="1"/>
        <v>-4</v>
      </c>
      <c r="Q35" s="463">
        <v>70</v>
      </c>
      <c r="R35" s="463">
        <v>9</v>
      </c>
      <c r="S35" s="464">
        <f t="shared" si="2"/>
        <v>-61</v>
      </c>
      <c r="T35" s="463">
        <v>6</v>
      </c>
      <c r="U35" s="463">
        <v>0</v>
      </c>
      <c r="V35" s="464">
        <f t="shared" si="3"/>
        <v>-6</v>
      </c>
      <c r="W35" s="463">
        <v>1</v>
      </c>
      <c r="X35" s="463">
        <v>0</v>
      </c>
      <c r="Y35" s="464">
        <f t="shared" si="4"/>
        <v>-1</v>
      </c>
    </row>
    <row r="36" spans="3:25">
      <c r="C36" s="355"/>
      <c r="D36" s="356"/>
      <c r="E36" s="357"/>
      <c r="F36" s="815"/>
      <c r="G36" s="469" t="s">
        <v>239</v>
      </c>
      <c r="H36" s="470">
        <v>29</v>
      </c>
      <c r="I36" s="470">
        <v>24</v>
      </c>
      <c r="J36" s="467">
        <f t="shared" si="5"/>
        <v>-5</v>
      </c>
      <c r="K36" s="470">
        <v>0</v>
      </c>
      <c r="L36" s="470">
        <v>2</v>
      </c>
      <c r="M36" s="471">
        <f t="shared" si="0"/>
        <v>2</v>
      </c>
      <c r="N36" s="470">
        <v>4</v>
      </c>
      <c r="O36" s="470">
        <v>0</v>
      </c>
      <c r="P36" s="471">
        <f t="shared" si="1"/>
        <v>-4</v>
      </c>
      <c r="Q36" s="470">
        <v>4</v>
      </c>
      <c r="R36" s="470">
        <v>8</v>
      </c>
      <c r="S36" s="471">
        <f t="shared" si="2"/>
        <v>4</v>
      </c>
      <c r="T36" s="470">
        <v>0</v>
      </c>
      <c r="U36" s="470">
        <v>0</v>
      </c>
      <c r="V36" s="471">
        <f t="shared" si="3"/>
        <v>0</v>
      </c>
      <c r="W36" s="470">
        <v>1</v>
      </c>
      <c r="X36" s="470">
        <v>0</v>
      </c>
      <c r="Y36" s="471">
        <f t="shared" si="4"/>
        <v>-1</v>
      </c>
    </row>
    <row r="37" spans="3:25">
      <c r="C37" s="355"/>
      <c r="D37" s="816" t="s">
        <v>251</v>
      </c>
      <c r="E37" s="817"/>
      <c r="F37" s="818"/>
      <c r="G37" s="462" t="s">
        <v>238</v>
      </c>
      <c r="H37" s="463">
        <v>1285</v>
      </c>
      <c r="I37" s="463">
        <v>843</v>
      </c>
      <c r="J37" s="464">
        <f t="shared" si="5"/>
        <v>-442</v>
      </c>
      <c r="K37" s="463">
        <v>84</v>
      </c>
      <c r="L37" s="463">
        <v>98</v>
      </c>
      <c r="M37" s="464">
        <f t="shared" si="0"/>
        <v>14</v>
      </c>
      <c r="N37" s="463">
        <v>719</v>
      </c>
      <c r="O37" s="463">
        <v>466</v>
      </c>
      <c r="P37" s="464">
        <f t="shared" si="1"/>
        <v>-253</v>
      </c>
      <c r="Q37" s="463">
        <v>140</v>
      </c>
      <c r="R37" s="463">
        <v>76</v>
      </c>
      <c r="S37" s="464">
        <f t="shared" si="2"/>
        <v>-64</v>
      </c>
      <c r="T37" s="463">
        <v>17</v>
      </c>
      <c r="U37" s="463">
        <v>10</v>
      </c>
      <c r="V37" s="464">
        <f t="shared" si="3"/>
        <v>-7</v>
      </c>
      <c r="W37" s="463">
        <v>23</v>
      </c>
      <c r="X37" s="463">
        <v>20</v>
      </c>
      <c r="Y37" s="464">
        <f t="shared" si="4"/>
        <v>-3</v>
      </c>
    </row>
    <row r="38" spans="3:25">
      <c r="C38" s="355"/>
      <c r="D38" s="819"/>
      <c r="E38" s="820"/>
      <c r="F38" s="821"/>
      <c r="G38" s="465" t="s">
        <v>239</v>
      </c>
      <c r="H38" s="466">
        <v>457</v>
      </c>
      <c r="I38" s="466">
        <v>428</v>
      </c>
      <c r="J38" s="467">
        <f t="shared" si="5"/>
        <v>-29</v>
      </c>
      <c r="K38" s="466">
        <v>59</v>
      </c>
      <c r="L38" s="466">
        <v>76</v>
      </c>
      <c r="M38" s="468">
        <f t="shared" si="0"/>
        <v>17</v>
      </c>
      <c r="N38" s="466">
        <v>208</v>
      </c>
      <c r="O38" s="466">
        <v>193</v>
      </c>
      <c r="P38" s="468">
        <f t="shared" si="1"/>
        <v>-15</v>
      </c>
      <c r="Q38" s="466">
        <v>5</v>
      </c>
      <c r="R38" s="466">
        <v>12</v>
      </c>
      <c r="S38" s="468">
        <f t="shared" si="2"/>
        <v>7</v>
      </c>
      <c r="T38" s="466">
        <v>14</v>
      </c>
      <c r="U38" s="466">
        <v>12</v>
      </c>
      <c r="V38" s="468">
        <f t="shared" si="3"/>
        <v>-2</v>
      </c>
      <c r="W38" s="466">
        <v>26</v>
      </c>
      <c r="X38" s="466">
        <v>17</v>
      </c>
      <c r="Y38" s="468">
        <f t="shared" si="4"/>
        <v>-9</v>
      </c>
    </row>
    <row r="39" spans="3:25">
      <c r="C39" s="355"/>
      <c r="D39" s="816" t="s">
        <v>252</v>
      </c>
      <c r="E39" s="817"/>
      <c r="F39" s="818"/>
      <c r="G39" s="462" t="s">
        <v>238</v>
      </c>
      <c r="H39" s="463">
        <v>176</v>
      </c>
      <c r="I39" s="463">
        <v>211</v>
      </c>
      <c r="J39" s="464">
        <f t="shared" si="5"/>
        <v>35</v>
      </c>
      <c r="K39" s="463">
        <v>29</v>
      </c>
      <c r="L39" s="463">
        <v>26</v>
      </c>
      <c r="M39" s="464">
        <f t="shared" si="0"/>
        <v>-3</v>
      </c>
      <c r="N39" s="463">
        <v>27</v>
      </c>
      <c r="O39" s="463">
        <v>44</v>
      </c>
      <c r="P39" s="464">
        <f t="shared" si="1"/>
        <v>17</v>
      </c>
      <c r="Q39" s="463">
        <v>13</v>
      </c>
      <c r="R39" s="463">
        <v>9</v>
      </c>
      <c r="S39" s="464">
        <f t="shared" si="2"/>
        <v>-4</v>
      </c>
      <c r="T39" s="463">
        <v>5</v>
      </c>
      <c r="U39" s="463">
        <v>7</v>
      </c>
      <c r="V39" s="464">
        <f t="shared" si="3"/>
        <v>2</v>
      </c>
      <c r="W39" s="463">
        <v>11</v>
      </c>
      <c r="X39" s="463">
        <v>11</v>
      </c>
      <c r="Y39" s="464">
        <f t="shared" si="4"/>
        <v>0</v>
      </c>
    </row>
    <row r="40" spans="3:25">
      <c r="C40" s="355"/>
      <c r="D40" s="819"/>
      <c r="E40" s="820"/>
      <c r="F40" s="821"/>
      <c r="G40" s="465" t="s">
        <v>239</v>
      </c>
      <c r="H40" s="466">
        <v>148</v>
      </c>
      <c r="I40" s="466">
        <v>177</v>
      </c>
      <c r="J40" s="467">
        <f t="shared" si="5"/>
        <v>29</v>
      </c>
      <c r="K40" s="466">
        <v>21</v>
      </c>
      <c r="L40" s="466">
        <v>19</v>
      </c>
      <c r="M40" s="468">
        <f t="shared" si="0"/>
        <v>-2</v>
      </c>
      <c r="N40" s="466">
        <v>27</v>
      </c>
      <c r="O40" s="466">
        <v>35</v>
      </c>
      <c r="P40" s="468">
        <f t="shared" si="1"/>
        <v>8</v>
      </c>
      <c r="Q40" s="466">
        <v>11</v>
      </c>
      <c r="R40" s="466">
        <v>7</v>
      </c>
      <c r="S40" s="468">
        <f t="shared" si="2"/>
        <v>-4</v>
      </c>
      <c r="T40" s="466">
        <v>3</v>
      </c>
      <c r="U40" s="466">
        <v>7</v>
      </c>
      <c r="V40" s="468">
        <f t="shared" si="3"/>
        <v>4</v>
      </c>
      <c r="W40" s="466">
        <v>9</v>
      </c>
      <c r="X40" s="466">
        <v>14</v>
      </c>
      <c r="Y40" s="468">
        <f t="shared" si="4"/>
        <v>5</v>
      </c>
    </row>
    <row r="41" spans="3:25">
      <c r="C41" s="355"/>
      <c r="D41" s="822" t="s">
        <v>81</v>
      </c>
      <c r="E41" s="823"/>
      <c r="F41" s="824"/>
      <c r="G41" s="462" t="s">
        <v>238</v>
      </c>
      <c r="H41" s="463">
        <v>1087</v>
      </c>
      <c r="I41" s="463">
        <v>1313</v>
      </c>
      <c r="J41" s="464">
        <f t="shared" si="5"/>
        <v>226</v>
      </c>
      <c r="K41" s="463">
        <v>270</v>
      </c>
      <c r="L41" s="463">
        <v>370</v>
      </c>
      <c r="M41" s="464">
        <f t="shared" si="0"/>
        <v>100</v>
      </c>
      <c r="N41" s="463">
        <v>267</v>
      </c>
      <c r="O41" s="463">
        <v>321</v>
      </c>
      <c r="P41" s="464">
        <f t="shared" si="1"/>
        <v>54</v>
      </c>
      <c r="Q41" s="463">
        <v>43</v>
      </c>
      <c r="R41" s="463">
        <v>65</v>
      </c>
      <c r="S41" s="464">
        <f t="shared" si="2"/>
        <v>22</v>
      </c>
      <c r="T41" s="463">
        <v>59</v>
      </c>
      <c r="U41" s="463">
        <v>63</v>
      </c>
      <c r="V41" s="464">
        <f t="shared" si="3"/>
        <v>4</v>
      </c>
      <c r="W41" s="463">
        <v>51</v>
      </c>
      <c r="X41" s="463">
        <v>54</v>
      </c>
      <c r="Y41" s="464">
        <f t="shared" si="4"/>
        <v>3</v>
      </c>
    </row>
    <row r="42" spans="3:25">
      <c r="C42" s="306"/>
      <c r="D42" s="825"/>
      <c r="E42" s="826"/>
      <c r="F42" s="827"/>
      <c r="G42" s="465" t="s">
        <v>239</v>
      </c>
      <c r="H42" s="466">
        <v>931</v>
      </c>
      <c r="I42" s="466">
        <v>1082</v>
      </c>
      <c r="J42" s="467">
        <f t="shared" si="5"/>
        <v>151</v>
      </c>
      <c r="K42" s="466">
        <v>236</v>
      </c>
      <c r="L42" s="466">
        <v>327</v>
      </c>
      <c r="M42" s="467">
        <f t="shared" si="0"/>
        <v>91</v>
      </c>
      <c r="N42" s="466">
        <v>199</v>
      </c>
      <c r="O42" s="466">
        <v>231</v>
      </c>
      <c r="P42" s="467">
        <f t="shared" si="1"/>
        <v>32</v>
      </c>
      <c r="Q42" s="466">
        <v>33</v>
      </c>
      <c r="R42" s="466">
        <v>43</v>
      </c>
      <c r="S42" s="467">
        <f t="shared" si="2"/>
        <v>10</v>
      </c>
      <c r="T42" s="466">
        <v>45</v>
      </c>
      <c r="U42" s="466">
        <v>42</v>
      </c>
      <c r="V42" s="467">
        <f t="shared" si="3"/>
        <v>-3</v>
      </c>
      <c r="W42" s="466">
        <v>52</v>
      </c>
      <c r="X42" s="466">
        <v>51</v>
      </c>
      <c r="Y42" s="467">
        <f t="shared" si="4"/>
        <v>-1</v>
      </c>
    </row>
  </sheetData>
  <mergeCells count="24">
    <mergeCell ref="T7:V7"/>
    <mergeCell ref="W7:Y7"/>
    <mergeCell ref="C9:F10"/>
    <mergeCell ref="D11:F12"/>
    <mergeCell ref="E13:F14"/>
    <mergeCell ref="C6:G8"/>
    <mergeCell ref="H6:J7"/>
    <mergeCell ref="K7:M7"/>
    <mergeCell ref="N7:P7"/>
    <mergeCell ref="Q7:S7"/>
    <mergeCell ref="E15:F16"/>
    <mergeCell ref="E17:F18"/>
    <mergeCell ref="E19:F20"/>
    <mergeCell ref="D21:F22"/>
    <mergeCell ref="D23:F24"/>
    <mergeCell ref="F35:F36"/>
    <mergeCell ref="D37:F38"/>
    <mergeCell ref="D39:F40"/>
    <mergeCell ref="D41:F42"/>
    <mergeCell ref="E25:F26"/>
    <mergeCell ref="F27:F28"/>
    <mergeCell ref="E29:F30"/>
    <mergeCell ref="F31:F32"/>
    <mergeCell ref="E33:F34"/>
  </mergeCells>
  <phoneticPr fontId="2"/>
  <pageMargins left="0.7" right="0.7" top="0.75" bottom="0.75" header="0.3" footer="0.3"/>
  <pageSetup paperSize="9" scale="4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C4:Q11"/>
  <sheetViews>
    <sheetView showGridLines="0" zoomScaleNormal="100" zoomScaleSheetLayoutView="115" workbookViewId="0">
      <selection activeCell="O7" sqref="O7"/>
    </sheetView>
  </sheetViews>
  <sheetFormatPr defaultRowHeight="13.2"/>
  <cols>
    <col min="1" max="1" width="4.77734375" customWidth="1"/>
    <col min="2" max="3" width="1" customWidth="1"/>
    <col min="4" max="4" width="1.109375" customWidth="1"/>
    <col min="5" max="5" width="12.6640625" customWidth="1"/>
    <col min="6" max="14" width="9.109375" customWidth="1"/>
    <col min="15" max="15" width="9.109375" style="298" customWidth="1"/>
    <col min="16" max="17" width="9.109375" customWidth="1"/>
    <col min="18" max="18" width="1" customWidth="1"/>
  </cols>
  <sheetData>
    <row r="4" spans="3:17" ht="14.4">
      <c r="C4" s="6" t="s">
        <v>83</v>
      </c>
    </row>
    <row r="6" spans="3:17" ht="13.8">
      <c r="C6" s="857"/>
      <c r="D6" s="858"/>
      <c r="E6" s="859"/>
      <c r="F6" s="130" t="s">
        <v>21</v>
      </c>
      <c r="G6" s="130" t="s">
        <v>22</v>
      </c>
      <c r="H6" s="130" t="s">
        <v>23</v>
      </c>
      <c r="I6" s="130" t="s">
        <v>24</v>
      </c>
      <c r="J6" s="131" t="s">
        <v>25</v>
      </c>
      <c r="K6" s="130" t="s">
        <v>26</v>
      </c>
      <c r="L6" s="130" t="s">
        <v>27</v>
      </c>
      <c r="M6" s="130" t="s">
        <v>28</v>
      </c>
      <c r="N6" s="130" t="s">
        <v>121</v>
      </c>
      <c r="O6" s="130" t="s">
        <v>192</v>
      </c>
      <c r="P6" s="132" t="s">
        <v>73</v>
      </c>
      <c r="Q6" s="133" t="s">
        <v>74</v>
      </c>
    </row>
    <row r="7" spans="3:17" ht="13.8">
      <c r="C7" s="860" t="s">
        <v>63</v>
      </c>
      <c r="D7" s="861"/>
      <c r="E7" s="862"/>
      <c r="F7" s="134">
        <v>5889</v>
      </c>
      <c r="G7" s="134">
        <v>5423</v>
      </c>
      <c r="H7" s="134">
        <v>5620</v>
      </c>
      <c r="I7" s="135">
        <v>5787</v>
      </c>
      <c r="J7" s="136">
        <v>6187</v>
      </c>
      <c r="K7" s="136">
        <v>6097</v>
      </c>
      <c r="L7" s="137">
        <v>6113</v>
      </c>
      <c r="M7" s="137">
        <v>5844</v>
      </c>
      <c r="N7" s="476">
        <v>5563</v>
      </c>
      <c r="O7" s="476">
        <v>5634</v>
      </c>
      <c r="P7" s="318">
        <f>O7-N7</f>
        <v>71</v>
      </c>
      <c r="Q7" s="319">
        <f>P7/N7</f>
        <v>1.276289771705914E-2</v>
      </c>
    </row>
    <row r="8" spans="3:17" ht="13.8">
      <c r="C8" s="138"/>
      <c r="D8" s="863" t="s">
        <v>149</v>
      </c>
      <c r="E8" s="864"/>
      <c r="F8" s="139">
        <v>5501</v>
      </c>
      <c r="G8" s="139">
        <v>5102</v>
      </c>
      <c r="H8" s="139">
        <v>5313</v>
      </c>
      <c r="I8" s="140">
        <v>5504</v>
      </c>
      <c r="J8" s="141">
        <v>5829</v>
      </c>
      <c r="K8" s="141">
        <v>5699</v>
      </c>
      <c r="L8" s="142">
        <v>5714</v>
      </c>
      <c r="M8" s="142">
        <v>5478</v>
      </c>
      <c r="N8" s="477">
        <v>5228</v>
      </c>
      <c r="O8" s="477">
        <v>5197</v>
      </c>
      <c r="P8" s="483">
        <f>O8-N8</f>
        <v>-31</v>
      </c>
      <c r="Q8" s="484">
        <f>P8/N8</f>
        <v>-5.9296097934200456E-3</v>
      </c>
    </row>
    <row r="9" spans="3:17" ht="13.8">
      <c r="C9" s="143"/>
      <c r="D9" s="144"/>
      <c r="E9" s="490" t="s">
        <v>134</v>
      </c>
      <c r="F9" s="478">
        <v>0.93411445067074206</v>
      </c>
      <c r="G9" s="478">
        <v>0.94080767103079477</v>
      </c>
      <c r="H9" s="478">
        <v>0.94537366548042701</v>
      </c>
      <c r="I9" s="478">
        <v>0.95109728702263696</v>
      </c>
      <c r="J9" s="478">
        <v>0.94213673832228872</v>
      </c>
      <c r="K9" s="478">
        <v>0.93472199442348691</v>
      </c>
      <c r="L9" s="478">
        <v>0.93472926549975466</v>
      </c>
      <c r="M9" s="478">
        <f t="shared" ref="M9:O9" si="0">M8/M7</f>
        <v>0.93737166324435317</v>
      </c>
      <c r="N9" s="479">
        <f t="shared" si="0"/>
        <v>0.9397806938702139</v>
      </c>
      <c r="O9" s="479">
        <f t="shared" si="0"/>
        <v>0.92243521476748314</v>
      </c>
      <c r="P9" s="485">
        <v>-1.8</v>
      </c>
      <c r="Q9" s="486" t="s">
        <v>182</v>
      </c>
    </row>
    <row r="10" spans="3:17" ht="13.8">
      <c r="C10" s="145"/>
      <c r="D10" s="863" t="s">
        <v>157</v>
      </c>
      <c r="E10" s="864"/>
      <c r="F10" s="146">
        <v>388</v>
      </c>
      <c r="G10" s="146">
        <v>321</v>
      </c>
      <c r="H10" s="146">
        <v>307</v>
      </c>
      <c r="I10" s="147">
        <v>283</v>
      </c>
      <c r="J10" s="148">
        <v>358</v>
      </c>
      <c r="K10" s="148">
        <v>398</v>
      </c>
      <c r="L10" s="149">
        <v>399</v>
      </c>
      <c r="M10" s="149">
        <v>366</v>
      </c>
      <c r="N10" s="480">
        <v>335</v>
      </c>
      <c r="O10" s="480">
        <v>437</v>
      </c>
      <c r="P10" s="487">
        <f>O10-N10</f>
        <v>102</v>
      </c>
      <c r="Q10" s="319">
        <f>P10/N10</f>
        <v>0.30447761194029849</v>
      </c>
    </row>
    <row r="11" spans="3:17" ht="13.8">
      <c r="C11" s="150"/>
      <c r="D11" s="492"/>
      <c r="E11" s="491" t="s">
        <v>134</v>
      </c>
      <c r="F11" s="481">
        <v>6.5885549329257942E-2</v>
      </c>
      <c r="G11" s="481">
        <v>5.9192328969205239E-2</v>
      </c>
      <c r="H11" s="481">
        <v>5.4626334519572953E-2</v>
      </c>
      <c r="I11" s="481">
        <v>4.8902712977363053E-2</v>
      </c>
      <c r="J11" s="481">
        <v>5.7863261677711331E-2</v>
      </c>
      <c r="K11" s="481">
        <v>6.5278005576513046E-2</v>
      </c>
      <c r="L11" s="481">
        <v>6.5270734500245384E-2</v>
      </c>
      <c r="M11" s="481">
        <f t="shared" ref="M11:O11" si="1">M10/M7</f>
        <v>6.2628336755646816E-2</v>
      </c>
      <c r="N11" s="482">
        <f t="shared" si="1"/>
        <v>6.0219306129786085E-2</v>
      </c>
      <c r="O11" s="482">
        <f t="shared" si="1"/>
        <v>7.7564785232516864E-2</v>
      </c>
      <c r="P11" s="488">
        <v>1.8</v>
      </c>
      <c r="Q11" s="489" t="s">
        <v>182</v>
      </c>
    </row>
  </sheetData>
  <mergeCells count="4">
    <mergeCell ref="C6:E6"/>
    <mergeCell ref="C7:E7"/>
    <mergeCell ref="D8:E8"/>
    <mergeCell ref="D10:E10"/>
  </mergeCells>
  <phoneticPr fontId="2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B2:S31"/>
  <sheetViews>
    <sheetView showGridLines="0" zoomScaleNormal="100" zoomScaleSheetLayoutView="80" workbookViewId="0">
      <selection activeCell="F32" sqref="F32"/>
    </sheetView>
  </sheetViews>
  <sheetFormatPr defaultColWidth="7" defaultRowHeight="11.4"/>
  <cols>
    <col min="1" max="1" width="7" style="151"/>
    <col min="2" max="2" width="0.6640625" style="151" customWidth="1"/>
    <col min="3" max="4" width="1.109375" style="168" customWidth="1"/>
    <col min="5" max="5" width="12.6640625" style="168" customWidth="1"/>
    <col min="6" max="18" width="10.6640625" style="151" customWidth="1"/>
    <col min="19" max="19" width="0.88671875" style="151" customWidth="1"/>
    <col min="20" max="20" width="1" style="151" customWidth="1"/>
    <col min="21" max="21" width="0.88671875" style="151" customWidth="1"/>
    <col min="22" max="22" width="5.44140625" style="151" bestFit="1" customWidth="1"/>
    <col min="23" max="32" width="6.109375" style="151" customWidth="1"/>
    <col min="33" max="16384" width="7" style="151"/>
  </cols>
  <sheetData>
    <row r="2" spans="2:19" ht="15">
      <c r="C2" s="870" t="s">
        <v>98</v>
      </c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</row>
    <row r="3" spans="2:19" ht="12.75" customHeight="1">
      <c r="B3" s="152"/>
      <c r="C3" s="153"/>
      <c r="D3" s="153"/>
      <c r="E3" s="153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2:19" s="155" customFormat="1" ht="15" customHeight="1">
      <c r="B4" s="154"/>
      <c r="C4" s="872"/>
      <c r="D4" s="873"/>
      <c r="E4" s="874"/>
      <c r="F4" s="881" t="s">
        <v>84</v>
      </c>
      <c r="G4" s="884" t="s">
        <v>85</v>
      </c>
      <c r="H4" s="268"/>
      <c r="I4" s="268" t="s">
        <v>86</v>
      </c>
      <c r="J4" s="268"/>
      <c r="K4" s="268" t="s">
        <v>86</v>
      </c>
      <c r="L4" s="269" t="s">
        <v>86</v>
      </c>
      <c r="M4" s="887" t="s">
        <v>69</v>
      </c>
      <c r="N4" s="884" t="s">
        <v>87</v>
      </c>
      <c r="O4" s="269"/>
      <c r="P4" s="881" t="s">
        <v>88</v>
      </c>
      <c r="Q4" s="881" t="s">
        <v>89</v>
      </c>
      <c r="R4" s="881" t="s">
        <v>81</v>
      </c>
      <c r="S4" s="154"/>
    </row>
    <row r="5" spans="2:19" s="155" customFormat="1" ht="15" customHeight="1">
      <c r="B5" s="154"/>
      <c r="C5" s="875"/>
      <c r="D5" s="876"/>
      <c r="E5" s="877"/>
      <c r="F5" s="882"/>
      <c r="G5" s="885"/>
      <c r="H5" s="881" t="s">
        <v>90</v>
      </c>
      <c r="I5" s="884" t="s">
        <v>91</v>
      </c>
      <c r="J5" s="269"/>
      <c r="K5" s="892" t="s">
        <v>92</v>
      </c>
      <c r="L5" s="895" t="s">
        <v>93</v>
      </c>
      <c r="M5" s="888"/>
      <c r="N5" s="885"/>
      <c r="O5" s="865" t="s">
        <v>94</v>
      </c>
      <c r="P5" s="882"/>
      <c r="Q5" s="882"/>
      <c r="R5" s="882"/>
      <c r="S5" s="154"/>
    </row>
    <row r="6" spans="2:19" s="155" customFormat="1" ht="15" customHeight="1">
      <c r="B6" s="154"/>
      <c r="C6" s="875"/>
      <c r="D6" s="876"/>
      <c r="E6" s="877"/>
      <c r="F6" s="882"/>
      <c r="G6" s="885"/>
      <c r="H6" s="882"/>
      <c r="I6" s="885"/>
      <c r="J6" s="270" t="s">
        <v>95</v>
      </c>
      <c r="K6" s="893"/>
      <c r="L6" s="896"/>
      <c r="M6" s="888"/>
      <c r="N6" s="885"/>
      <c r="O6" s="866"/>
      <c r="P6" s="882"/>
      <c r="Q6" s="882"/>
      <c r="R6" s="882"/>
      <c r="S6" s="154"/>
    </row>
    <row r="7" spans="2:19" s="155" customFormat="1" ht="15" customHeight="1">
      <c r="B7" s="154"/>
      <c r="C7" s="878"/>
      <c r="D7" s="879"/>
      <c r="E7" s="880"/>
      <c r="F7" s="883"/>
      <c r="G7" s="886"/>
      <c r="H7" s="883"/>
      <c r="I7" s="886"/>
      <c r="J7" s="271" t="s">
        <v>96</v>
      </c>
      <c r="K7" s="894"/>
      <c r="L7" s="897"/>
      <c r="M7" s="889"/>
      <c r="N7" s="886"/>
      <c r="O7" s="867"/>
      <c r="P7" s="883"/>
      <c r="Q7" s="883"/>
      <c r="R7" s="883"/>
      <c r="S7" s="154"/>
    </row>
    <row r="8" spans="2:19" ht="15" customHeight="1" thickBot="1">
      <c r="B8" s="152"/>
      <c r="C8" s="868" t="s">
        <v>153</v>
      </c>
      <c r="D8" s="869"/>
      <c r="E8" s="869"/>
      <c r="F8" s="156">
        <v>5634</v>
      </c>
      <c r="G8" s="156">
        <v>192</v>
      </c>
      <c r="H8" s="156">
        <v>59</v>
      </c>
      <c r="I8" s="156">
        <v>80</v>
      </c>
      <c r="J8" s="156">
        <v>19</v>
      </c>
      <c r="K8" s="156">
        <v>7</v>
      </c>
      <c r="L8" s="156">
        <v>46</v>
      </c>
      <c r="M8" s="156">
        <v>1252</v>
      </c>
      <c r="N8" s="156">
        <v>2503</v>
      </c>
      <c r="O8" s="156">
        <v>154</v>
      </c>
      <c r="P8" s="156">
        <v>428</v>
      </c>
      <c r="Q8" s="156">
        <v>177</v>
      </c>
      <c r="R8" s="156">
        <v>1082</v>
      </c>
      <c r="S8" s="152"/>
    </row>
    <row r="9" spans="2:19" ht="15" customHeight="1" thickTop="1">
      <c r="B9" s="152"/>
      <c r="C9" s="898" t="s">
        <v>149</v>
      </c>
      <c r="D9" s="899"/>
      <c r="E9" s="899"/>
      <c r="F9" s="157">
        <v>5197</v>
      </c>
      <c r="G9" s="157">
        <v>167</v>
      </c>
      <c r="H9" s="157">
        <v>52</v>
      </c>
      <c r="I9" s="157">
        <v>64</v>
      </c>
      <c r="J9" s="157">
        <v>15</v>
      </c>
      <c r="K9" s="157">
        <v>6</v>
      </c>
      <c r="L9" s="157">
        <v>45</v>
      </c>
      <c r="M9" s="157">
        <v>1228</v>
      </c>
      <c r="N9" s="157">
        <v>2231</v>
      </c>
      <c r="O9" s="157">
        <v>124</v>
      </c>
      <c r="P9" s="157">
        <v>393</v>
      </c>
      <c r="Q9" s="157">
        <v>174</v>
      </c>
      <c r="R9" s="157">
        <v>1004</v>
      </c>
      <c r="S9" s="152"/>
    </row>
    <row r="10" spans="2:19" ht="15" customHeight="1">
      <c r="B10" s="152"/>
      <c r="C10" s="267"/>
      <c r="D10" s="158"/>
      <c r="E10" s="493" t="s">
        <v>134</v>
      </c>
      <c r="F10" s="494">
        <v>0.92243521476748314</v>
      </c>
      <c r="G10" s="495">
        <v>0.86979166666666663</v>
      </c>
      <c r="H10" s="494">
        <v>0.88135593220338981</v>
      </c>
      <c r="I10" s="495">
        <v>0.8</v>
      </c>
      <c r="J10" s="494">
        <v>0.78947368421052633</v>
      </c>
      <c r="K10" s="496">
        <v>0.8571428571428571</v>
      </c>
      <c r="L10" s="494">
        <v>0.97826086956521741</v>
      </c>
      <c r="M10" s="494">
        <v>0.98083067092651754</v>
      </c>
      <c r="N10" s="495">
        <v>0.89133040351578108</v>
      </c>
      <c r="O10" s="494">
        <v>0.80519480519480524</v>
      </c>
      <c r="P10" s="494">
        <v>0.91822429906542058</v>
      </c>
      <c r="Q10" s="494">
        <v>0.98305084745762716</v>
      </c>
      <c r="R10" s="494">
        <v>0.92791127541589646</v>
      </c>
      <c r="S10" s="152"/>
    </row>
    <row r="11" spans="2:19" ht="15" customHeight="1">
      <c r="B11" s="152"/>
      <c r="C11" s="267"/>
      <c r="D11" s="890" t="s">
        <v>107</v>
      </c>
      <c r="E11" s="900"/>
      <c r="F11" s="159">
        <v>342</v>
      </c>
      <c r="G11" s="160">
        <v>7</v>
      </c>
      <c r="H11" s="159">
        <v>1</v>
      </c>
      <c r="I11" s="160">
        <v>3</v>
      </c>
      <c r="J11" s="159">
        <v>1</v>
      </c>
      <c r="K11" s="161">
        <v>0</v>
      </c>
      <c r="L11" s="159">
        <v>3</v>
      </c>
      <c r="M11" s="159">
        <v>45</v>
      </c>
      <c r="N11" s="160">
        <v>175</v>
      </c>
      <c r="O11" s="159">
        <v>20</v>
      </c>
      <c r="P11" s="159">
        <v>39</v>
      </c>
      <c r="Q11" s="159">
        <v>11</v>
      </c>
      <c r="R11" s="159">
        <v>65</v>
      </c>
      <c r="S11" s="152"/>
    </row>
    <row r="12" spans="2:19" ht="15" customHeight="1">
      <c r="B12" s="152"/>
      <c r="C12" s="162"/>
      <c r="D12" s="890" t="s">
        <v>148</v>
      </c>
      <c r="E12" s="900"/>
      <c r="F12" s="159">
        <v>899</v>
      </c>
      <c r="G12" s="160">
        <v>43</v>
      </c>
      <c r="H12" s="159">
        <v>30</v>
      </c>
      <c r="I12" s="160">
        <v>9</v>
      </c>
      <c r="J12" s="159">
        <v>2</v>
      </c>
      <c r="K12" s="161">
        <v>1</v>
      </c>
      <c r="L12" s="159">
        <v>3</v>
      </c>
      <c r="M12" s="159">
        <v>128</v>
      </c>
      <c r="N12" s="160">
        <v>561</v>
      </c>
      <c r="O12" s="159">
        <v>14</v>
      </c>
      <c r="P12" s="159">
        <v>21</v>
      </c>
      <c r="Q12" s="159">
        <v>15</v>
      </c>
      <c r="R12" s="159">
        <v>131</v>
      </c>
      <c r="S12" s="152"/>
    </row>
    <row r="13" spans="2:19" ht="15" customHeight="1">
      <c r="B13" s="152"/>
      <c r="C13" s="162"/>
      <c r="D13" s="890" t="s">
        <v>106</v>
      </c>
      <c r="E13" s="891"/>
      <c r="F13" s="159">
        <v>4</v>
      </c>
      <c r="G13" s="159">
        <v>1</v>
      </c>
      <c r="H13" s="159">
        <v>0</v>
      </c>
      <c r="I13" s="159">
        <v>0</v>
      </c>
      <c r="J13" s="159">
        <v>0</v>
      </c>
      <c r="K13" s="159">
        <v>0</v>
      </c>
      <c r="L13" s="159">
        <v>1</v>
      </c>
      <c r="M13" s="159">
        <v>0</v>
      </c>
      <c r="N13" s="159">
        <v>1</v>
      </c>
      <c r="O13" s="159">
        <v>0</v>
      </c>
      <c r="P13" s="159">
        <v>0</v>
      </c>
      <c r="Q13" s="159">
        <v>0</v>
      </c>
      <c r="R13" s="159">
        <v>2</v>
      </c>
      <c r="S13" s="152"/>
    </row>
    <row r="14" spans="2:19" ht="15" customHeight="1">
      <c r="B14" s="152"/>
      <c r="C14" s="162"/>
      <c r="D14" s="890" t="s">
        <v>108</v>
      </c>
      <c r="E14" s="891"/>
      <c r="F14" s="159">
        <v>871</v>
      </c>
      <c r="G14" s="160">
        <v>17</v>
      </c>
      <c r="H14" s="159">
        <v>2</v>
      </c>
      <c r="I14" s="160">
        <v>7</v>
      </c>
      <c r="J14" s="159">
        <v>3</v>
      </c>
      <c r="K14" s="161">
        <v>3</v>
      </c>
      <c r="L14" s="159">
        <v>5</v>
      </c>
      <c r="M14" s="159">
        <v>141</v>
      </c>
      <c r="N14" s="160">
        <v>306</v>
      </c>
      <c r="O14" s="159">
        <v>21</v>
      </c>
      <c r="P14" s="159">
        <v>106</v>
      </c>
      <c r="Q14" s="159">
        <v>25</v>
      </c>
      <c r="R14" s="159">
        <v>276</v>
      </c>
      <c r="S14" s="152"/>
    </row>
    <row r="15" spans="2:19" ht="15" customHeight="1">
      <c r="B15" s="152"/>
      <c r="C15" s="162"/>
      <c r="D15" s="890" t="s">
        <v>97</v>
      </c>
      <c r="E15" s="891"/>
      <c r="F15" s="159">
        <v>15</v>
      </c>
      <c r="G15" s="159">
        <v>1</v>
      </c>
      <c r="H15" s="159">
        <v>0</v>
      </c>
      <c r="I15" s="159">
        <v>1</v>
      </c>
      <c r="J15" s="159">
        <v>0</v>
      </c>
      <c r="K15" s="159">
        <v>0</v>
      </c>
      <c r="L15" s="159">
        <v>0</v>
      </c>
      <c r="M15" s="159">
        <v>0</v>
      </c>
      <c r="N15" s="159">
        <v>10</v>
      </c>
      <c r="O15" s="159">
        <v>0</v>
      </c>
      <c r="P15" s="159">
        <v>0</v>
      </c>
      <c r="Q15" s="159">
        <v>1</v>
      </c>
      <c r="R15" s="159">
        <v>3</v>
      </c>
      <c r="S15" s="152"/>
    </row>
    <row r="16" spans="2:19" ht="15" customHeight="1">
      <c r="B16" s="152"/>
      <c r="C16" s="162"/>
      <c r="D16" s="903" t="s">
        <v>150</v>
      </c>
      <c r="E16" s="904"/>
      <c r="F16" s="159">
        <v>613</v>
      </c>
      <c r="G16" s="160">
        <v>14</v>
      </c>
      <c r="H16" s="159">
        <v>2</v>
      </c>
      <c r="I16" s="160">
        <v>7</v>
      </c>
      <c r="J16" s="159">
        <v>3</v>
      </c>
      <c r="K16" s="161">
        <v>1</v>
      </c>
      <c r="L16" s="159">
        <v>4</v>
      </c>
      <c r="M16" s="159">
        <v>229</v>
      </c>
      <c r="N16" s="160">
        <v>231</v>
      </c>
      <c r="O16" s="159">
        <v>9</v>
      </c>
      <c r="P16" s="159">
        <v>51</v>
      </c>
      <c r="Q16" s="159">
        <v>17</v>
      </c>
      <c r="R16" s="159">
        <v>71</v>
      </c>
      <c r="S16" s="152"/>
    </row>
    <row r="17" spans="2:19" ht="15" customHeight="1">
      <c r="B17" s="152"/>
      <c r="C17" s="162"/>
      <c r="D17" s="903" t="s">
        <v>109</v>
      </c>
      <c r="E17" s="905"/>
      <c r="F17" s="159">
        <v>926</v>
      </c>
      <c r="G17" s="160">
        <v>41</v>
      </c>
      <c r="H17" s="159">
        <v>9</v>
      </c>
      <c r="I17" s="160">
        <v>19</v>
      </c>
      <c r="J17" s="159">
        <v>2</v>
      </c>
      <c r="K17" s="161">
        <v>1</v>
      </c>
      <c r="L17" s="159">
        <v>12</v>
      </c>
      <c r="M17" s="159">
        <v>309</v>
      </c>
      <c r="N17" s="160">
        <v>362</v>
      </c>
      <c r="O17" s="159">
        <v>35</v>
      </c>
      <c r="P17" s="159">
        <v>59</v>
      </c>
      <c r="Q17" s="159">
        <v>22</v>
      </c>
      <c r="R17" s="159">
        <v>133</v>
      </c>
      <c r="S17" s="152"/>
    </row>
    <row r="18" spans="2:19" ht="15" customHeight="1" thickBot="1">
      <c r="B18" s="152"/>
      <c r="C18" s="163"/>
      <c r="D18" s="868" t="s">
        <v>146</v>
      </c>
      <c r="E18" s="869"/>
      <c r="F18" s="156">
        <f t="shared" ref="F18:R18" si="0">F9-F11-F12-F13-F14-F15-F16-F17</f>
        <v>1527</v>
      </c>
      <c r="G18" s="156">
        <f t="shared" si="0"/>
        <v>43</v>
      </c>
      <c r="H18" s="156">
        <f t="shared" si="0"/>
        <v>8</v>
      </c>
      <c r="I18" s="156">
        <f t="shared" si="0"/>
        <v>18</v>
      </c>
      <c r="J18" s="156">
        <f t="shared" si="0"/>
        <v>4</v>
      </c>
      <c r="K18" s="156">
        <f t="shared" si="0"/>
        <v>0</v>
      </c>
      <c r="L18" s="156">
        <f t="shared" si="0"/>
        <v>17</v>
      </c>
      <c r="M18" s="156">
        <f t="shared" si="0"/>
        <v>376</v>
      </c>
      <c r="N18" s="156">
        <f t="shared" si="0"/>
        <v>585</v>
      </c>
      <c r="O18" s="156">
        <f t="shared" si="0"/>
        <v>25</v>
      </c>
      <c r="P18" s="156">
        <f t="shared" si="0"/>
        <v>117</v>
      </c>
      <c r="Q18" s="156">
        <f t="shared" si="0"/>
        <v>83</v>
      </c>
      <c r="R18" s="156">
        <f t="shared" si="0"/>
        <v>323</v>
      </c>
      <c r="S18" s="152"/>
    </row>
    <row r="19" spans="2:19" ht="15" customHeight="1" thickTop="1">
      <c r="B19" s="152"/>
      <c r="C19" s="906" t="s">
        <v>157</v>
      </c>
      <c r="D19" s="907"/>
      <c r="E19" s="908"/>
      <c r="F19" s="164">
        <v>437</v>
      </c>
      <c r="G19" s="164">
        <v>25</v>
      </c>
      <c r="H19" s="164">
        <v>7</v>
      </c>
      <c r="I19" s="164">
        <v>16</v>
      </c>
      <c r="J19" s="164">
        <v>4</v>
      </c>
      <c r="K19" s="164">
        <v>1</v>
      </c>
      <c r="L19" s="164">
        <v>1</v>
      </c>
      <c r="M19" s="164">
        <v>24</v>
      </c>
      <c r="N19" s="164">
        <v>272</v>
      </c>
      <c r="O19" s="164">
        <v>30</v>
      </c>
      <c r="P19" s="164">
        <v>35</v>
      </c>
      <c r="Q19" s="164">
        <v>3</v>
      </c>
      <c r="R19" s="164">
        <v>78</v>
      </c>
      <c r="S19" s="152"/>
    </row>
    <row r="20" spans="2:19" ht="15" customHeight="1">
      <c r="B20" s="152"/>
      <c r="C20" s="267"/>
      <c r="D20" s="158"/>
      <c r="E20" s="493" t="s">
        <v>134</v>
      </c>
      <c r="F20" s="494">
        <v>7.7564785232516864E-2</v>
      </c>
      <c r="G20" s="494">
        <v>0.13020833333333334</v>
      </c>
      <c r="H20" s="494">
        <v>0.11864406779661017</v>
      </c>
      <c r="I20" s="495">
        <v>0.2</v>
      </c>
      <c r="J20" s="494">
        <v>0.21052631578947367</v>
      </c>
      <c r="K20" s="496">
        <v>0.14285714285714285</v>
      </c>
      <c r="L20" s="494">
        <v>2.1739130434782608E-2</v>
      </c>
      <c r="M20" s="494">
        <v>1.9169329073482427E-2</v>
      </c>
      <c r="N20" s="495">
        <v>0.10866959648421894</v>
      </c>
      <c r="O20" s="494">
        <v>0.19480519480519481</v>
      </c>
      <c r="P20" s="494">
        <v>8.1775700934579434E-2</v>
      </c>
      <c r="Q20" s="494">
        <v>1.6949152542372881E-2</v>
      </c>
      <c r="R20" s="494">
        <v>7.2088724584103508E-2</v>
      </c>
      <c r="S20" s="152"/>
    </row>
    <row r="21" spans="2:19" ht="15" customHeight="1">
      <c r="B21" s="152"/>
      <c r="C21" s="162"/>
      <c r="D21" s="903" t="s">
        <v>158</v>
      </c>
      <c r="E21" s="905"/>
      <c r="F21" s="159">
        <v>7</v>
      </c>
      <c r="G21" s="160">
        <v>0</v>
      </c>
      <c r="H21" s="159">
        <v>0</v>
      </c>
      <c r="I21" s="160">
        <v>0</v>
      </c>
      <c r="J21" s="159">
        <v>0</v>
      </c>
      <c r="K21" s="161">
        <v>0</v>
      </c>
      <c r="L21" s="159">
        <v>0</v>
      </c>
      <c r="M21" s="159">
        <v>2</v>
      </c>
      <c r="N21" s="160">
        <v>3</v>
      </c>
      <c r="O21" s="159">
        <v>1</v>
      </c>
      <c r="P21" s="159">
        <v>1</v>
      </c>
      <c r="Q21" s="159">
        <v>0</v>
      </c>
      <c r="R21" s="159">
        <v>1</v>
      </c>
      <c r="S21" s="152"/>
    </row>
    <row r="22" spans="2:19" ht="15" customHeight="1">
      <c r="B22" s="152"/>
      <c r="C22" s="162"/>
      <c r="D22" s="890" t="s">
        <v>159</v>
      </c>
      <c r="E22" s="900"/>
      <c r="F22" s="159">
        <v>34</v>
      </c>
      <c r="G22" s="160">
        <v>4</v>
      </c>
      <c r="H22" s="159">
        <v>2</v>
      </c>
      <c r="I22" s="160">
        <v>2</v>
      </c>
      <c r="J22" s="159">
        <v>1</v>
      </c>
      <c r="K22" s="161">
        <v>0</v>
      </c>
      <c r="L22" s="159">
        <v>0</v>
      </c>
      <c r="M22" s="159">
        <v>2</v>
      </c>
      <c r="N22" s="160">
        <v>20</v>
      </c>
      <c r="O22" s="159">
        <v>4</v>
      </c>
      <c r="P22" s="159">
        <v>3</v>
      </c>
      <c r="Q22" s="159">
        <v>0</v>
      </c>
      <c r="R22" s="159">
        <v>5</v>
      </c>
      <c r="S22" s="152"/>
    </row>
    <row r="23" spans="2:19" ht="15" customHeight="1">
      <c r="B23" s="152"/>
      <c r="C23" s="162"/>
      <c r="D23" s="901" t="s">
        <v>160</v>
      </c>
      <c r="E23" s="902"/>
      <c r="F23" s="159">
        <v>396</v>
      </c>
      <c r="G23" s="160">
        <v>21</v>
      </c>
      <c r="H23" s="159">
        <v>5</v>
      </c>
      <c r="I23" s="160">
        <v>14</v>
      </c>
      <c r="J23" s="159">
        <v>3</v>
      </c>
      <c r="K23" s="161">
        <v>1</v>
      </c>
      <c r="L23" s="159">
        <v>1</v>
      </c>
      <c r="M23" s="159">
        <v>20</v>
      </c>
      <c r="N23" s="160">
        <v>249</v>
      </c>
      <c r="O23" s="159">
        <v>25</v>
      </c>
      <c r="P23" s="159">
        <v>31</v>
      </c>
      <c r="Q23" s="159">
        <v>3</v>
      </c>
      <c r="R23" s="159">
        <v>72</v>
      </c>
      <c r="S23" s="152"/>
    </row>
    <row r="24" spans="2:19" ht="15" customHeight="1">
      <c r="B24" s="152"/>
      <c r="C24" s="162"/>
      <c r="D24" s="162"/>
      <c r="E24" s="266" t="s">
        <v>107</v>
      </c>
      <c r="F24" s="159">
        <v>68</v>
      </c>
      <c r="G24" s="160">
        <v>3</v>
      </c>
      <c r="H24" s="159">
        <v>1</v>
      </c>
      <c r="I24" s="160">
        <v>1</v>
      </c>
      <c r="J24" s="159">
        <v>0</v>
      </c>
      <c r="K24" s="161">
        <v>1</v>
      </c>
      <c r="L24" s="159">
        <v>0</v>
      </c>
      <c r="M24" s="159">
        <v>6</v>
      </c>
      <c r="N24" s="160">
        <v>37</v>
      </c>
      <c r="O24" s="159">
        <v>7</v>
      </c>
      <c r="P24" s="159">
        <v>7</v>
      </c>
      <c r="Q24" s="159">
        <v>0</v>
      </c>
      <c r="R24" s="159">
        <v>15</v>
      </c>
      <c r="S24" s="152"/>
    </row>
    <row r="25" spans="2:19" ht="15" customHeight="1">
      <c r="B25" s="152"/>
      <c r="C25" s="162"/>
      <c r="D25" s="162"/>
      <c r="E25" s="266" t="s">
        <v>148</v>
      </c>
      <c r="F25" s="159">
        <v>177</v>
      </c>
      <c r="G25" s="160">
        <v>8</v>
      </c>
      <c r="H25" s="159">
        <v>2</v>
      </c>
      <c r="I25" s="160">
        <v>5</v>
      </c>
      <c r="J25" s="159">
        <v>2</v>
      </c>
      <c r="K25" s="161">
        <v>0</v>
      </c>
      <c r="L25" s="159">
        <v>1</v>
      </c>
      <c r="M25" s="159">
        <v>1</v>
      </c>
      <c r="N25" s="160">
        <v>128</v>
      </c>
      <c r="O25" s="159">
        <v>10</v>
      </c>
      <c r="P25" s="159">
        <v>11</v>
      </c>
      <c r="Q25" s="159">
        <v>0</v>
      </c>
      <c r="R25" s="159">
        <v>29</v>
      </c>
      <c r="S25" s="152"/>
    </row>
    <row r="26" spans="2:19" ht="15" customHeight="1">
      <c r="B26" s="152"/>
      <c r="C26" s="162"/>
      <c r="D26" s="162"/>
      <c r="E26" s="266" t="s">
        <v>106</v>
      </c>
      <c r="F26" s="159">
        <v>3</v>
      </c>
      <c r="G26" s="159">
        <v>1</v>
      </c>
      <c r="H26" s="159">
        <v>0</v>
      </c>
      <c r="I26" s="159">
        <v>1</v>
      </c>
      <c r="J26" s="159">
        <v>0</v>
      </c>
      <c r="K26" s="159">
        <v>0</v>
      </c>
      <c r="L26" s="159">
        <v>0</v>
      </c>
      <c r="M26" s="159">
        <v>0</v>
      </c>
      <c r="N26" s="159">
        <v>1</v>
      </c>
      <c r="O26" s="159">
        <v>0</v>
      </c>
      <c r="P26" s="159">
        <v>0</v>
      </c>
      <c r="Q26" s="159">
        <v>0</v>
      </c>
      <c r="R26" s="159">
        <v>1</v>
      </c>
      <c r="S26" s="152"/>
    </row>
    <row r="27" spans="2:19" ht="15" customHeight="1">
      <c r="B27" s="152"/>
      <c r="C27" s="162"/>
      <c r="D27" s="162"/>
      <c r="E27" s="266" t="s">
        <v>108</v>
      </c>
      <c r="F27" s="159">
        <v>81</v>
      </c>
      <c r="G27" s="160">
        <v>5</v>
      </c>
      <c r="H27" s="159">
        <v>2</v>
      </c>
      <c r="I27" s="160">
        <v>3</v>
      </c>
      <c r="J27" s="159">
        <v>0</v>
      </c>
      <c r="K27" s="161">
        <v>0</v>
      </c>
      <c r="L27" s="159">
        <v>0</v>
      </c>
      <c r="M27" s="159">
        <v>7</v>
      </c>
      <c r="N27" s="160">
        <v>43</v>
      </c>
      <c r="O27" s="159">
        <v>2</v>
      </c>
      <c r="P27" s="159">
        <v>8</v>
      </c>
      <c r="Q27" s="159">
        <v>3</v>
      </c>
      <c r="R27" s="159">
        <v>15</v>
      </c>
      <c r="S27" s="152"/>
    </row>
    <row r="28" spans="2:19" ht="15" customHeight="1">
      <c r="B28" s="152"/>
      <c r="C28" s="162"/>
      <c r="D28" s="162"/>
      <c r="E28" s="266" t="s">
        <v>97</v>
      </c>
      <c r="F28" s="159">
        <v>4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2</v>
      </c>
      <c r="N28" s="159">
        <v>2</v>
      </c>
      <c r="O28" s="159">
        <v>0</v>
      </c>
      <c r="P28" s="159">
        <v>0</v>
      </c>
      <c r="Q28" s="159">
        <v>0</v>
      </c>
      <c r="R28" s="159">
        <v>0</v>
      </c>
      <c r="S28" s="152"/>
    </row>
    <row r="29" spans="2:19" ht="15" customHeight="1">
      <c r="B29" s="152"/>
      <c r="C29" s="165"/>
      <c r="D29" s="165"/>
      <c r="E29" s="266" t="s">
        <v>146</v>
      </c>
      <c r="F29" s="497">
        <f t="shared" ref="F29:R29" si="1">F23-F24-F25-F26-F27-F28</f>
        <v>63</v>
      </c>
      <c r="G29" s="497">
        <f t="shared" si="1"/>
        <v>4</v>
      </c>
      <c r="H29" s="497">
        <f t="shared" si="1"/>
        <v>0</v>
      </c>
      <c r="I29" s="497">
        <f t="shared" si="1"/>
        <v>4</v>
      </c>
      <c r="J29" s="497">
        <f t="shared" si="1"/>
        <v>1</v>
      </c>
      <c r="K29" s="497">
        <f t="shared" si="1"/>
        <v>0</v>
      </c>
      <c r="L29" s="497">
        <f t="shared" si="1"/>
        <v>0</v>
      </c>
      <c r="M29" s="497">
        <f t="shared" si="1"/>
        <v>4</v>
      </c>
      <c r="N29" s="497">
        <f t="shared" si="1"/>
        <v>38</v>
      </c>
      <c r="O29" s="497">
        <f t="shared" si="1"/>
        <v>6</v>
      </c>
      <c r="P29" s="497">
        <f t="shared" si="1"/>
        <v>5</v>
      </c>
      <c r="Q29" s="497">
        <f t="shared" si="1"/>
        <v>0</v>
      </c>
      <c r="R29" s="497">
        <f t="shared" si="1"/>
        <v>12</v>
      </c>
      <c r="S29" s="152"/>
    </row>
    <row r="30" spans="2:19" ht="6" customHeight="1">
      <c r="B30" s="152"/>
      <c r="C30" s="166"/>
      <c r="D30" s="166"/>
      <c r="E30" s="166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52"/>
    </row>
    <row r="31" spans="2:19" ht="16.5" customHeight="1">
      <c r="B31" s="152"/>
      <c r="C31" s="153"/>
      <c r="D31" s="153"/>
      <c r="E31" s="153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</row>
  </sheetData>
  <mergeCells count="28">
    <mergeCell ref="D23:E23"/>
    <mergeCell ref="D16:E16"/>
    <mergeCell ref="D17:E17"/>
    <mergeCell ref="D18:E18"/>
    <mergeCell ref="C19:E19"/>
    <mergeCell ref="D21:E21"/>
    <mergeCell ref="D22:E22"/>
    <mergeCell ref="D15:E15"/>
    <mergeCell ref="H5:H7"/>
    <mergeCell ref="I5:I7"/>
    <mergeCell ref="K5:K7"/>
    <mergeCell ref="L5:L7"/>
    <mergeCell ref="C9:E9"/>
    <mergeCell ref="D11:E11"/>
    <mergeCell ref="D12:E12"/>
    <mergeCell ref="D13:E13"/>
    <mergeCell ref="D14:E14"/>
    <mergeCell ref="O5:O7"/>
    <mergeCell ref="C8:E8"/>
    <mergeCell ref="C2:R2"/>
    <mergeCell ref="C4:E7"/>
    <mergeCell ref="F4:F7"/>
    <mergeCell ref="G4:G7"/>
    <mergeCell ref="M4:M7"/>
    <mergeCell ref="N4:N7"/>
    <mergeCell ref="P4:P7"/>
    <mergeCell ref="Q4:Q7"/>
    <mergeCell ref="R4:R7"/>
  </mergeCells>
  <phoneticPr fontId="2"/>
  <printOptions horizontalCentered="1"/>
  <pageMargins left="0.19685039370078741" right="0.19685039370078741" top="1.1023622047244095" bottom="0.98425196850393704" header="0.51181102362204722" footer="0.51181102362204722"/>
  <pageSetup paperSize="9" scale="95" orientation="landscape" horizontalDpi="12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C2:P79"/>
  <sheetViews>
    <sheetView showGridLines="0" topLeftCell="A34" zoomScaleNormal="100" zoomScaleSheetLayoutView="115" workbookViewId="0">
      <selection activeCell="S65" sqref="S65"/>
    </sheetView>
  </sheetViews>
  <sheetFormatPr defaultRowHeight="13.2"/>
  <cols>
    <col min="2" max="2" width="0.88671875" customWidth="1"/>
    <col min="3" max="3" width="1.21875" customWidth="1"/>
    <col min="4" max="4" width="12.6640625" style="258" customWidth="1"/>
    <col min="5" max="14" width="8.6640625" customWidth="1"/>
    <col min="15" max="15" width="8.6640625" style="169" customWidth="1"/>
    <col min="16" max="16" width="8.6640625" style="22" customWidth="1"/>
    <col min="17" max="17" width="0.88671875" customWidth="1"/>
  </cols>
  <sheetData>
    <row r="2" spans="3:16" ht="14.4">
      <c r="C2" s="6" t="s">
        <v>112</v>
      </c>
    </row>
    <row r="4" spans="3:16" s="176" customFormat="1">
      <c r="D4" s="258"/>
      <c r="O4" s="177"/>
      <c r="P4" s="178"/>
    </row>
    <row r="5" spans="3:16" s="176" customFormat="1">
      <c r="D5" s="258"/>
      <c r="O5" s="177"/>
      <c r="P5" s="178"/>
    </row>
    <row r="6" spans="3:16" s="176" customFormat="1">
      <c r="C6" s="911" t="s">
        <v>259</v>
      </c>
      <c r="D6" s="911"/>
      <c r="E6" s="498"/>
      <c r="F6" s="298"/>
      <c r="G6" s="298"/>
      <c r="H6" s="298"/>
      <c r="I6" s="298"/>
      <c r="J6" s="298"/>
      <c r="K6" s="298"/>
      <c r="L6" s="298"/>
      <c r="M6" s="298"/>
      <c r="N6" s="298"/>
      <c r="O6" s="248"/>
      <c r="P6" s="499"/>
    </row>
    <row r="7" spans="3:16" s="176" customFormat="1">
      <c r="C7" s="912"/>
      <c r="D7" s="913"/>
      <c r="E7" s="500" t="s">
        <v>21</v>
      </c>
      <c r="F7" s="500" t="s">
        <v>22</v>
      </c>
      <c r="G7" s="500" t="s">
        <v>23</v>
      </c>
      <c r="H7" s="500" t="s">
        <v>24</v>
      </c>
      <c r="I7" s="500" t="s">
        <v>25</v>
      </c>
      <c r="J7" s="500" t="s">
        <v>26</v>
      </c>
      <c r="K7" s="500" t="s">
        <v>27</v>
      </c>
      <c r="L7" s="500" t="s">
        <v>28</v>
      </c>
      <c r="M7" s="500" t="s">
        <v>260</v>
      </c>
      <c r="N7" s="500" t="s">
        <v>194</v>
      </c>
      <c r="O7" s="501" t="s">
        <v>36</v>
      </c>
      <c r="P7" s="502" t="s">
        <v>195</v>
      </c>
    </row>
    <row r="8" spans="3:16" s="176" customFormat="1">
      <c r="C8" s="916" t="s">
        <v>84</v>
      </c>
      <c r="D8" s="917"/>
      <c r="E8" s="174" t="s">
        <v>99</v>
      </c>
      <c r="F8" s="170">
        <v>237</v>
      </c>
      <c r="G8" s="170">
        <v>411</v>
      </c>
      <c r="H8" s="170">
        <v>507</v>
      </c>
      <c r="I8" s="170">
        <v>604</v>
      </c>
      <c r="J8" s="170">
        <v>678</v>
      </c>
      <c r="K8" s="170">
        <v>736</v>
      </c>
      <c r="L8" s="170">
        <v>687</v>
      </c>
      <c r="M8" s="320">
        <v>714</v>
      </c>
      <c r="N8" s="320">
        <v>1076</v>
      </c>
      <c r="O8" s="503">
        <f t="shared" ref="O8:O14" si="0">N8-M8</f>
        <v>362</v>
      </c>
      <c r="P8" s="504">
        <f t="shared" ref="P8:P14" si="1">O8/M8</f>
        <v>0.50700280112044815</v>
      </c>
    </row>
    <row r="9" spans="3:16" s="176" customFormat="1">
      <c r="C9" s="171"/>
      <c r="D9" s="352" t="s">
        <v>64</v>
      </c>
      <c r="E9" s="174" t="s">
        <v>99</v>
      </c>
      <c r="F9" s="170">
        <v>85</v>
      </c>
      <c r="G9" s="170">
        <v>158</v>
      </c>
      <c r="H9" s="170">
        <v>181</v>
      </c>
      <c r="I9" s="170">
        <v>253</v>
      </c>
      <c r="J9" s="170">
        <v>328</v>
      </c>
      <c r="K9" s="170">
        <v>398</v>
      </c>
      <c r="L9" s="170">
        <v>380</v>
      </c>
      <c r="M9" s="320">
        <v>450</v>
      </c>
      <c r="N9" s="320">
        <v>681</v>
      </c>
      <c r="O9" s="503">
        <f t="shared" si="0"/>
        <v>231</v>
      </c>
      <c r="P9" s="504">
        <f t="shared" si="1"/>
        <v>0.51333333333333331</v>
      </c>
    </row>
    <row r="10" spans="3:16" s="176" customFormat="1">
      <c r="C10" s="171"/>
      <c r="D10" s="172" t="s">
        <v>65</v>
      </c>
      <c r="E10" s="174" t="s">
        <v>99</v>
      </c>
      <c r="F10" s="170">
        <v>130</v>
      </c>
      <c r="G10" s="170">
        <v>219</v>
      </c>
      <c r="H10" s="170">
        <v>278</v>
      </c>
      <c r="I10" s="170">
        <v>300</v>
      </c>
      <c r="J10" s="170">
        <v>295</v>
      </c>
      <c r="K10" s="170">
        <v>263</v>
      </c>
      <c r="L10" s="170">
        <v>245</v>
      </c>
      <c r="M10" s="320">
        <v>203</v>
      </c>
      <c r="N10" s="320">
        <v>291</v>
      </c>
      <c r="O10" s="503">
        <f t="shared" si="0"/>
        <v>88</v>
      </c>
      <c r="P10" s="504">
        <f t="shared" si="1"/>
        <v>0.43349753694581283</v>
      </c>
    </row>
    <row r="11" spans="3:16">
      <c r="C11" s="171"/>
      <c r="D11" s="175" t="s">
        <v>261</v>
      </c>
      <c r="E11" s="174" t="s">
        <v>99</v>
      </c>
      <c r="F11" s="170">
        <v>0</v>
      </c>
      <c r="G11" s="170">
        <v>1</v>
      </c>
      <c r="H11" s="170">
        <v>1</v>
      </c>
      <c r="I11" s="170">
        <v>1</v>
      </c>
      <c r="J11" s="170">
        <v>2</v>
      </c>
      <c r="K11" s="170">
        <v>2</v>
      </c>
      <c r="L11" s="170">
        <v>2</v>
      </c>
      <c r="M11" s="320">
        <v>5</v>
      </c>
      <c r="N11" s="320">
        <v>21</v>
      </c>
      <c r="O11" s="503">
        <f t="shared" si="0"/>
        <v>16</v>
      </c>
      <c r="P11" s="504">
        <f t="shared" si="1"/>
        <v>3.2</v>
      </c>
    </row>
    <row r="12" spans="3:16">
      <c r="C12" s="171"/>
      <c r="D12" s="175" t="s">
        <v>66</v>
      </c>
      <c r="E12" s="174" t="s">
        <v>99</v>
      </c>
      <c r="F12" s="170">
        <v>4</v>
      </c>
      <c r="G12" s="170">
        <v>3</v>
      </c>
      <c r="H12" s="170">
        <v>2</v>
      </c>
      <c r="I12" s="170">
        <v>2</v>
      </c>
      <c r="J12" s="170">
        <v>10</v>
      </c>
      <c r="K12" s="170">
        <v>17</v>
      </c>
      <c r="L12" s="170">
        <v>11</v>
      </c>
      <c r="M12" s="320">
        <v>15</v>
      </c>
      <c r="N12" s="320">
        <v>18</v>
      </c>
      <c r="O12" s="503">
        <f t="shared" si="0"/>
        <v>3</v>
      </c>
      <c r="P12" s="504">
        <f t="shared" si="1"/>
        <v>0.2</v>
      </c>
    </row>
    <row r="13" spans="3:16">
      <c r="C13" s="171"/>
      <c r="D13" s="172" t="s">
        <v>100</v>
      </c>
      <c r="E13" s="174" t="s">
        <v>99</v>
      </c>
      <c r="F13" s="170">
        <v>2</v>
      </c>
      <c r="G13" s="170">
        <v>1</v>
      </c>
      <c r="H13" s="170">
        <v>1</v>
      </c>
      <c r="I13" s="170">
        <v>8</v>
      </c>
      <c r="J13" s="170">
        <v>15</v>
      </c>
      <c r="K13" s="170">
        <v>17</v>
      </c>
      <c r="L13" s="170">
        <v>20</v>
      </c>
      <c r="M13" s="320">
        <v>15</v>
      </c>
      <c r="N13" s="320">
        <v>14</v>
      </c>
      <c r="O13" s="503">
        <f t="shared" si="0"/>
        <v>-1</v>
      </c>
      <c r="P13" s="504">
        <f t="shared" si="1"/>
        <v>-6.6666666666666666E-2</v>
      </c>
    </row>
    <row r="14" spans="3:16">
      <c r="C14" s="173"/>
      <c r="D14" s="172" t="s">
        <v>262</v>
      </c>
      <c r="E14" s="174" t="s">
        <v>99</v>
      </c>
      <c r="F14" s="170">
        <f t="shared" ref="F14:N14" si="2">F8-SUM(F9:F13)</f>
        <v>16</v>
      </c>
      <c r="G14" s="170">
        <f t="shared" si="2"/>
        <v>29</v>
      </c>
      <c r="H14" s="170">
        <f t="shared" si="2"/>
        <v>44</v>
      </c>
      <c r="I14" s="170">
        <f t="shared" si="2"/>
        <v>40</v>
      </c>
      <c r="J14" s="170">
        <f t="shared" si="2"/>
        <v>28</v>
      </c>
      <c r="K14" s="170">
        <f t="shared" si="2"/>
        <v>39</v>
      </c>
      <c r="L14" s="170">
        <f t="shared" si="2"/>
        <v>29</v>
      </c>
      <c r="M14" s="170">
        <f t="shared" si="2"/>
        <v>26</v>
      </c>
      <c r="N14" s="170">
        <f t="shared" si="2"/>
        <v>51</v>
      </c>
      <c r="O14" s="503">
        <f t="shared" si="0"/>
        <v>25</v>
      </c>
      <c r="P14" s="504">
        <f t="shared" si="1"/>
        <v>0.96153846153846156</v>
      </c>
    </row>
    <row r="15" spans="3:16"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48"/>
      <c r="P15" s="499"/>
    </row>
    <row r="16" spans="3:16">
      <c r="C16" s="915" t="s">
        <v>263</v>
      </c>
      <c r="D16" s="915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48"/>
      <c r="P16" s="499"/>
    </row>
    <row r="17" spans="3:16">
      <c r="C17" s="912"/>
      <c r="D17" s="913"/>
      <c r="E17" s="500" t="s">
        <v>21</v>
      </c>
      <c r="F17" s="500" t="s">
        <v>22</v>
      </c>
      <c r="G17" s="500" t="s">
        <v>23</v>
      </c>
      <c r="H17" s="500" t="s">
        <v>24</v>
      </c>
      <c r="I17" s="500" t="s">
        <v>25</v>
      </c>
      <c r="J17" s="500" t="s">
        <v>26</v>
      </c>
      <c r="K17" s="500" t="s">
        <v>27</v>
      </c>
      <c r="L17" s="500" t="s">
        <v>28</v>
      </c>
      <c r="M17" s="500" t="s">
        <v>260</v>
      </c>
      <c r="N17" s="500" t="s">
        <v>194</v>
      </c>
      <c r="O17" s="501" t="s">
        <v>36</v>
      </c>
      <c r="P17" s="502" t="s">
        <v>195</v>
      </c>
    </row>
    <row r="18" spans="3:16">
      <c r="C18" s="916" t="s">
        <v>84</v>
      </c>
      <c r="D18" s="917"/>
      <c r="E18" s="170">
        <v>1142</v>
      </c>
      <c r="F18" s="170">
        <v>914</v>
      </c>
      <c r="G18" s="170">
        <v>1130</v>
      </c>
      <c r="H18" s="170">
        <v>1274</v>
      </c>
      <c r="I18" s="170">
        <v>1548</v>
      </c>
      <c r="J18" s="170">
        <v>1506</v>
      </c>
      <c r="K18" s="170">
        <v>1403</v>
      </c>
      <c r="L18" s="170">
        <v>1248</v>
      </c>
      <c r="M18" s="320">
        <v>1097</v>
      </c>
      <c r="N18" s="320">
        <v>952</v>
      </c>
      <c r="O18" s="503">
        <f t="shared" ref="O18:O24" si="3">N18-M18</f>
        <v>-145</v>
      </c>
      <c r="P18" s="504">
        <f t="shared" ref="P18:P24" si="4">O18/M18</f>
        <v>-0.13217866909753875</v>
      </c>
    </row>
    <row r="19" spans="3:16">
      <c r="C19" s="171"/>
      <c r="D19" s="505" t="s">
        <v>64</v>
      </c>
      <c r="E19" s="506">
        <v>90</v>
      </c>
      <c r="F19" s="506">
        <v>104</v>
      </c>
      <c r="G19" s="506">
        <v>365</v>
      </c>
      <c r="H19" s="506">
        <v>641</v>
      </c>
      <c r="I19" s="506">
        <v>888</v>
      </c>
      <c r="J19" s="506">
        <v>794</v>
      </c>
      <c r="K19" s="506">
        <v>690</v>
      </c>
      <c r="L19" s="506">
        <v>564</v>
      </c>
      <c r="M19" s="507">
        <v>421</v>
      </c>
      <c r="N19" s="507">
        <v>349</v>
      </c>
      <c r="O19" s="508">
        <f t="shared" si="3"/>
        <v>-72</v>
      </c>
      <c r="P19" s="509">
        <f t="shared" si="4"/>
        <v>-0.17102137767220901</v>
      </c>
    </row>
    <row r="20" spans="3:16">
      <c r="C20" s="171"/>
      <c r="D20" s="172" t="s">
        <v>65</v>
      </c>
      <c r="E20" s="506">
        <v>778</v>
      </c>
      <c r="F20" s="506">
        <v>610</v>
      </c>
      <c r="G20" s="506">
        <v>530</v>
      </c>
      <c r="H20" s="506">
        <v>407</v>
      </c>
      <c r="I20" s="506">
        <v>379</v>
      </c>
      <c r="J20" s="506">
        <v>356</v>
      </c>
      <c r="K20" s="506">
        <v>334</v>
      </c>
      <c r="L20" s="506">
        <v>255</v>
      </c>
      <c r="M20" s="507">
        <v>309</v>
      </c>
      <c r="N20" s="507">
        <v>299</v>
      </c>
      <c r="O20" s="508">
        <f t="shared" si="3"/>
        <v>-10</v>
      </c>
      <c r="P20" s="509">
        <f t="shared" si="4"/>
        <v>-3.2362459546925564E-2</v>
      </c>
    </row>
    <row r="21" spans="3:16">
      <c r="C21" s="171"/>
      <c r="D21" s="172" t="s">
        <v>124</v>
      </c>
      <c r="E21" s="506">
        <v>21</v>
      </c>
      <c r="F21" s="506">
        <v>12</v>
      </c>
      <c r="G21" s="506">
        <v>24</v>
      </c>
      <c r="H21" s="506">
        <v>20</v>
      </c>
      <c r="I21" s="506">
        <v>35</v>
      </c>
      <c r="J21" s="506">
        <v>91</v>
      </c>
      <c r="K21" s="506">
        <v>75</v>
      </c>
      <c r="L21" s="506">
        <v>90</v>
      </c>
      <c r="M21" s="507">
        <v>80</v>
      </c>
      <c r="N21" s="507">
        <v>77</v>
      </c>
      <c r="O21" s="508">
        <f t="shared" si="3"/>
        <v>-3</v>
      </c>
      <c r="P21" s="509">
        <f t="shared" si="4"/>
        <v>-3.7499999999999999E-2</v>
      </c>
    </row>
    <row r="22" spans="3:16">
      <c r="C22" s="171"/>
      <c r="D22" s="172" t="s">
        <v>125</v>
      </c>
      <c r="E22" s="506">
        <v>19</v>
      </c>
      <c r="F22" s="506">
        <v>16</v>
      </c>
      <c r="G22" s="506">
        <v>6</v>
      </c>
      <c r="H22" s="506">
        <v>11</v>
      </c>
      <c r="I22" s="506">
        <v>27</v>
      </c>
      <c r="J22" s="506">
        <v>32</v>
      </c>
      <c r="K22" s="506">
        <v>74</v>
      </c>
      <c r="L22" s="506">
        <v>103</v>
      </c>
      <c r="M22" s="507">
        <v>75</v>
      </c>
      <c r="N22" s="507">
        <v>53</v>
      </c>
      <c r="O22" s="508">
        <f t="shared" si="3"/>
        <v>-22</v>
      </c>
      <c r="P22" s="509">
        <f t="shared" si="4"/>
        <v>-0.29333333333333333</v>
      </c>
    </row>
    <row r="23" spans="3:16">
      <c r="C23" s="171"/>
      <c r="D23" s="172" t="s">
        <v>264</v>
      </c>
      <c r="E23" s="506">
        <v>25</v>
      </c>
      <c r="F23" s="506">
        <v>24</v>
      </c>
      <c r="G23" s="506">
        <v>34</v>
      </c>
      <c r="H23" s="506">
        <v>33</v>
      </c>
      <c r="I23" s="506">
        <v>71</v>
      </c>
      <c r="J23" s="506">
        <v>69</v>
      </c>
      <c r="K23" s="506">
        <v>52</v>
      </c>
      <c r="L23" s="506">
        <v>38</v>
      </c>
      <c r="M23" s="507">
        <v>29</v>
      </c>
      <c r="N23" s="507">
        <v>32</v>
      </c>
      <c r="O23" s="508">
        <f t="shared" si="3"/>
        <v>3</v>
      </c>
      <c r="P23" s="509">
        <f t="shared" si="4"/>
        <v>0.10344827586206896</v>
      </c>
    </row>
    <row r="24" spans="3:16">
      <c r="C24" s="173"/>
      <c r="D24" s="172" t="s">
        <v>262</v>
      </c>
      <c r="E24" s="506">
        <f t="shared" ref="E24:N24" si="5">E18-SUM(E19:E23)</f>
        <v>209</v>
      </c>
      <c r="F24" s="506">
        <f t="shared" si="5"/>
        <v>148</v>
      </c>
      <c r="G24" s="506">
        <f t="shared" si="5"/>
        <v>171</v>
      </c>
      <c r="H24" s="506">
        <f t="shared" si="5"/>
        <v>162</v>
      </c>
      <c r="I24" s="506">
        <f t="shared" si="5"/>
        <v>148</v>
      </c>
      <c r="J24" s="506">
        <f t="shared" si="5"/>
        <v>164</v>
      </c>
      <c r="K24" s="506">
        <f t="shared" si="5"/>
        <v>178</v>
      </c>
      <c r="L24" s="506">
        <f t="shared" si="5"/>
        <v>198</v>
      </c>
      <c r="M24" s="506">
        <f t="shared" si="5"/>
        <v>183</v>
      </c>
      <c r="N24" s="506">
        <f t="shared" si="5"/>
        <v>142</v>
      </c>
      <c r="O24" s="508">
        <f t="shared" si="3"/>
        <v>-41</v>
      </c>
      <c r="P24" s="509">
        <f t="shared" si="4"/>
        <v>-0.22404371584699453</v>
      </c>
    </row>
    <row r="25" spans="3:16"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48"/>
      <c r="P25" s="499"/>
    </row>
    <row r="26" spans="3:16">
      <c r="C26" s="911" t="s">
        <v>102</v>
      </c>
      <c r="D26" s="911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48"/>
      <c r="P26" s="499"/>
    </row>
    <row r="27" spans="3:16">
      <c r="C27" s="912"/>
      <c r="D27" s="913"/>
      <c r="E27" s="510" t="s">
        <v>21</v>
      </c>
      <c r="F27" s="510" t="s">
        <v>22</v>
      </c>
      <c r="G27" s="510" t="s">
        <v>23</v>
      </c>
      <c r="H27" s="510" t="s">
        <v>24</v>
      </c>
      <c r="I27" s="510" t="s">
        <v>25</v>
      </c>
      <c r="J27" s="510" t="s">
        <v>26</v>
      </c>
      <c r="K27" s="510" t="s">
        <v>27</v>
      </c>
      <c r="L27" s="510" t="s">
        <v>28</v>
      </c>
      <c r="M27" s="510" t="s">
        <v>260</v>
      </c>
      <c r="N27" s="510" t="s">
        <v>194</v>
      </c>
      <c r="O27" s="511" t="s">
        <v>36</v>
      </c>
      <c r="P27" s="512" t="s">
        <v>195</v>
      </c>
    </row>
    <row r="28" spans="3:16">
      <c r="C28" s="909" t="s">
        <v>84</v>
      </c>
      <c r="D28" s="910"/>
      <c r="E28" s="506">
        <v>1335</v>
      </c>
      <c r="F28" s="506">
        <v>1252</v>
      </c>
      <c r="G28" s="506">
        <v>1227</v>
      </c>
      <c r="H28" s="506">
        <v>1198</v>
      </c>
      <c r="I28" s="506">
        <v>1207</v>
      </c>
      <c r="J28" s="506">
        <v>1087</v>
      </c>
      <c r="K28" s="506">
        <v>1093</v>
      </c>
      <c r="L28" s="506">
        <v>977</v>
      </c>
      <c r="M28" s="507">
        <v>932</v>
      </c>
      <c r="N28" s="507">
        <v>926</v>
      </c>
      <c r="O28" s="508">
        <f t="shared" ref="O28:O34" si="6">N28-M28</f>
        <v>-6</v>
      </c>
      <c r="P28" s="509">
        <f t="shared" ref="P28:P34" si="7">O28/M28</f>
        <v>-6.4377682403433476E-3</v>
      </c>
    </row>
    <row r="29" spans="3:16">
      <c r="C29" s="171"/>
      <c r="D29" s="172" t="s">
        <v>122</v>
      </c>
      <c r="E29" s="506">
        <v>333</v>
      </c>
      <c r="F29" s="506">
        <v>338</v>
      </c>
      <c r="G29" s="506">
        <v>311</v>
      </c>
      <c r="H29" s="506">
        <v>282</v>
      </c>
      <c r="I29" s="506">
        <v>282</v>
      </c>
      <c r="J29" s="506">
        <v>238</v>
      </c>
      <c r="K29" s="506">
        <v>294</v>
      </c>
      <c r="L29" s="506">
        <v>263</v>
      </c>
      <c r="M29" s="507">
        <v>238</v>
      </c>
      <c r="N29" s="507">
        <v>278</v>
      </c>
      <c r="O29" s="508">
        <f t="shared" si="6"/>
        <v>40</v>
      </c>
      <c r="P29" s="509">
        <f t="shared" si="7"/>
        <v>0.16806722689075632</v>
      </c>
    </row>
    <row r="30" spans="3:16">
      <c r="C30" s="171"/>
      <c r="D30" s="172" t="s">
        <v>66</v>
      </c>
      <c r="E30" s="506">
        <v>240</v>
      </c>
      <c r="F30" s="506">
        <v>203</v>
      </c>
      <c r="G30" s="506">
        <v>209</v>
      </c>
      <c r="H30" s="506">
        <v>228</v>
      </c>
      <c r="I30" s="506">
        <v>225</v>
      </c>
      <c r="J30" s="506">
        <v>226</v>
      </c>
      <c r="K30" s="506">
        <v>219</v>
      </c>
      <c r="L30" s="506">
        <v>193</v>
      </c>
      <c r="M30" s="507">
        <v>198</v>
      </c>
      <c r="N30" s="507">
        <v>190</v>
      </c>
      <c r="O30" s="508">
        <f t="shared" si="6"/>
        <v>-8</v>
      </c>
      <c r="P30" s="509">
        <f t="shared" si="7"/>
        <v>-4.0404040404040407E-2</v>
      </c>
    </row>
    <row r="31" spans="3:16">
      <c r="C31" s="171"/>
      <c r="D31" s="172" t="s">
        <v>265</v>
      </c>
      <c r="E31" s="506">
        <v>176</v>
      </c>
      <c r="F31" s="506">
        <v>139</v>
      </c>
      <c r="G31" s="506">
        <v>150</v>
      </c>
      <c r="H31" s="506">
        <v>145</v>
      </c>
      <c r="I31" s="506">
        <v>153</v>
      </c>
      <c r="J31" s="506">
        <v>119</v>
      </c>
      <c r="K31" s="506">
        <v>105</v>
      </c>
      <c r="L31" s="506">
        <v>99</v>
      </c>
      <c r="M31" s="507">
        <v>87</v>
      </c>
      <c r="N31" s="507">
        <v>89</v>
      </c>
      <c r="O31" s="508">
        <f t="shared" si="6"/>
        <v>2</v>
      </c>
      <c r="P31" s="509">
        <f t="shared" si="7"/>
        <v>2.2988505747126436E-2</v>
      </c>
    </row>
    <row r="32" spans="3:16">
      <c r="C32" s="171"/>
      <c r="D32" s="172" t="s">
        <v>65</v>
      </c>
      <c r="E32" s="506">
        <v>175</v>
      </c>
      <c r="F32" s="506">
        <v>171</v>
      </c>
      <c r="G32" s="506">
        <v>174</v>
      </c>
      <c r="H32" s="506">
        <v>127</v>
      </c>
      <c r="I32" s="506">
        <v>142</v>
      </c>
      <c r="J32" s="506">
        <v>142</v>
      </c>
      <c r="K32" s="506">
        <v>125</v>
      </c>
      <c r="L32" s="506">
        <v>120</v>
      </c>
      <c r="M32" s="507">
        <v>113</v>
      </c>
      <c r="N32" s="507">
        <v>86</v>
      </c>
      <c r="O32" s="508">
        <f t="shared" si="6"/>
        <v>-27</v>
      </c>
      <c r="P32" s="509">
        <f t="shared" si="7"/>
        <v>-0.23893805309734514</v>
      </c>
    </row>
    <row r="33" spans="3:16">
      <c r="C33" s="171"/>
      <c r="D33" s="172" t="s">
        <v>64</v>
      </c>
      <c r="E33" s="506">
        <v>121</v>
      </c>
      <c r="F33" s="506">
        <v>109</v>
      </c>
      <c r="G33" s="506">
        <v>99</v>
      </c>
      <c r="H33" s="506">
        <v>99</v>
      </c>
      <c r="I33" s="506">
        <v>105</v>
      </c>
      <c r="J33" s="506">
        <v>78</v>
      </c>
      <c r="K33" s="506">
        <v>83</v>
      </c>
      <c r="L33" s="506">
        <v>68</v>
      </c>
      <c r="M33" s="507">
        <v>63</v>
      </c>
      <c r="N33" s="507">
        <v>68</v>
      </c>
      <c r="O33" s="508">
        <f t="shared" si="6"/>
        <v>5</v>
      </c>
      <c r="P33" s="509">
        <f t="shared" si="7"/>
        <v>7.9365079365079361E-2</v>
      </c>
    </row>
    <row r="34" spans="3:16">
      <c r="C34" s="173"/>
      <c r="D34" s="172" t="s">
        <v>262</v>
      </c>
      <c r="E34" s="506">
        <f t="shared" ref="E34:N34" si="8">E28-SUM(E29:E33)</f>
        <v>290</v>
      </c>
      <c r="F34" s="506">
        <f t="shared" si="8"/>
        <v>292</v>
      </c>
      <c r="G34" s="506">
        <f t="shared" si="8"/>
        <v>284</v>
      </c>
      <c r="H34" s="506">
        <f t="shared" si="8"/>
        <v>317</v>
      </c>
      <c r="I34" s="506">
        <f t="shared" si="8"/>
        <v>300</v>
      </c>
      <c r="J34" s="506">
        <f t="shared" si="8"/>
        <v>284</v>
      </c>
      <c r="K34" s="506">
        <f t="shared" si="8"/>
        <v>267</v>
      </c>
      <c r="L34" s="506">
        <f t="shared" si="8"/>
        <v>234</v>
      </c>
      <c r="M34" s="506">
        <f t="shared" si="8"/>
        <v>233</v>
      </c>
      <c r="N34" s="506">
        <f t="shared" si="8"/>
        <v>215</v>
      </c>
      <c r="O34" s="508">
        <f t="shared" si="6"/>
        <v>-18</v>
      </c>
      <c r="P34" s="509">
        <f t="shared" si="7"/>
        <v>-7.7253218884120178E-2</v>
      </c>
    </row>
    <row r="35" spans="3:16"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48"/>
      <c r="P35" s="499"/>
    </row>
    <row r="36" spans="3:16">
      <c r="C36" s="918" t="s">
        <v>266</v>
      </c>
      <c r="D36" s="918"/>
      <c r="E36" s="918"/>
      <c r="F36" s="918"/>
      <c r="G36" s="298"/>
      <c r="H36" s="298"/>
      <c r="I36" s="298"/>
      <c r="J36" s="298"/>
      <c r="K36" s="298"/>
      <c r="L36" s="298"/>
      <c r="M36" s="298"/>
      <c r="N36" s="298"/>
      <c r="O36" s="248"/>
      <c r="P36" s="499"/>
    </row>
    <row r="37" spans="3:16">
      <c r="C37" s="912"/>
      <c r="D37" s="913"/>
      <c r="E37" s="510" t="s">
        <v>21</v>
      </c>
      <c r="F37" s="510" t="s">
        <v>22</v>
      </c>
      <c r="G37" s="510" t="s">
        <v>23</v>
      </c>
      <c r="H37" s="510" t="s">
        <v>24</v>
      </c>
      <c r="I37" s="510" t="s">
        <v>25</v>
      </c>
      <c r="J37" s="510" t="s">
        <v>26</v>
      </c>
      <c r="K37" s="510" t="s">
        <v>27</v>
      </c>
      <c r="L37" s="510" t="s">
        <v>28</v>
      </c>
      <c r="M37" s="510" t="s">
        <v>260</v>
      </c>
      <c r="N37" s="510" t="s">
        <v>194</v>
      </c>
      <c r="O37" s="511" t="s">
        <v>36</v>
      </c>
      <c r="P37" s="512" t="s">
        <v>195</v>
      </c>
    </row>
    <row r="38" spans="3:16">
      <c r="C38" s="909" t="s">
        <v>84</v>
      </c>
      <c r="D38" s="914"/>
      <c r="E38" s="506">
        <v>1211</v>
      </c>
      <c r="F38" s="506">
        <v>1088</v>
      </c>
      <c r="G38" s="506">
        <v>1008</v>
      </c>
      <c r="H38" s="506">
        <v>977</v>
      </c>
      <c r="I38" s="506">
        <v>928</v>
      </c>
      <c r="J38" s="506">
        <v>889</v>
      </c>
      <c r="K38" s="506">
        <v>731</v>
      </c>
      <c r="L38" s="506">
        <v>681</v>
      </c>
      <c r="M38" s="507">
        <v>678</v>
      </c>
      <c r="N38" s="507">
        <v>613</v>
      </c>
      <c r="O38" s="508">
        <f t="shared" ref="O38:O44" si="9">N38-M38</f>
        <v>-65</v>
      </c>
      <c r="P38" s="509">
        <f t="shared" ref="P38:P44" si="10">O38/M38</f>
        <v>-9.5870206489675522E-2</v>
      </c>
    </row>
    <row r="39" spans="3:16">
      <c r="C39" s="171"/>
      <c r="D39" s="513" t="s">
        <v>65</v>
      </c>
      <c r="E39" s="506">
        <v>443</v>
      </c>
      <c r="F39" s="506">
        <v>420</v>
      </c>
      <c r="G39" s="506">
        <v>353</v>
      </c>
      <c r="H39" s="506">
        <v>346</v>
      </c>
      <c r="I39" s="506">
        <v>306</v>
      </c>
      <c r="J39" s="506">
        <v>277</v>
      </c>
      <c r="K39" s="506">
        <v>202</v>
      </c>
      <c r="L39" s="506">
        <v>165</v>
      </c>
      <c r="M39" s="507">
        <v>172</v>
      </c>
      <c r="N39" s="507">
        <v>133</v>
      </c>
      <c r="O39" s="508">
        <f t="shared" si="9"/>
        <v>-39</v>
      </c>
      <c r="P39" s="509">
        <f t="shared" si="10"/>
        <v>-0.22674418604651161</v>
      </c>
    </row>
    <row r="40" spans="3:16">
      <c r="C40" s="171"/>
      <c r="D40" s="172" t="s">
        <v>66</v>
      </c>
      <c r="E40" s="506">
        <v>129</v>
      </c>
      <c r="F40" s="506">
        <v>144</v>
      </c>
      <c r="G40" s="506">
        <v>153</v>
      </c>
      <c r="H40" s="506">
        <v>132</v>
      </c>
      <c r="I40" s="506">
        <v>163</v>
      </c>
      <c r="J40" s="506">
        <v>139</v>
      </c>
      <c r="K40" s="506">
        <v>117</v>
      </c>
      <c r="L40" s="506">
        <v>104</v>
      </c>
      <c r="M40" s="507">
        <v>120</v>
      </c>
      <c r="N40" s="507">
        <v>74</v>
      </c>
      <c r="O40" s="508">
        <f t="shared" si="9"/>
        <v>-46</v>
      </c>
      <c r="P40" s="509">
        <f t="shared" si="10"/>
        <v>-0.38333333333333336</v>
      </c>
    </row>
    <row r="41" spans="3:16">
      <c r="C41" s="171"/>
      <c r="D41" s="172" t="s">
        <v>67</v>
      </c>
      <c r="E41" s="506">
        <v>149</v>
      </c>
      <c r="F41" s="506">
        <v>127</v>
      </c>
      <c r="G41" s="506">
        <v>121</v>
      </c>
      <c r="H41" s="506">
        <v>102</v>
      </c>
      <c r="I41" s="506">
        <v>88</v>
      </c>
      <c r="J41" s="506">
        <v>97</v>
      </c>
      <c r="K41" s="506">
        <v>80</v>
      </c>
      <c r="L41" s="506">
        <v>79</v>
      </c>
      <c r="M41" s="507">
        <v>65</v>
      </c>
      <c r="N41" s="507">
        <v>58</v>
      </c>
      <c r="O41" s="508">
        <f t="shared" si="9"/>
        <v>-7</v>
      </c>
      <c r="P41" s="509">
        <f t="shared" si="10"/>
        <v>-0.1076923076923077</v>
      </c>
    </row>
    <row r="42" spans="3:16">
      <c r="C42" s="171"/>
      <c r="D42" s="172" t="s">
        <v>122</v>
      </c>
      <c r="E42" s="506">
        <v>70</v>
      </c>
      <c r="F42" s="506">
        <v>69</v>
      </c>
      <c r="G42" s="506">
        <v>53</v>
      </c>
      <c r="H42" s="506">
        <v>53</v>
      </c>
      <c r="I42" s="506">
        <v>52</v>
      </c>
      <c r="J42" s="506">
        <v>57</v>
      </c>
      <c r="K42" s="506">
        <v>41</v>
      </c>
      <c r="L42" s="506">
        <v>50</v>
      </c>
      <c r="M42" s="507">
        <v>57</v>
      </c>
      <c r="N42" s="507">
        <v>55</v>
      </c>
      <c r="O42" s="508">
        <f t="shared" si="9"/>
        <v>-2</v>
      </c>
      <c r="P42" s="509">
        <f t="shared" si="10"/>
        <v>-3.5087719298245612E-2</v>
      </c>
    </row>
    <row r="43" spans="3:16">
      <c r="C43" s="171"/>
      <c r="D43" s="172" t="s">
        <v>126</v>
      </c>
      <c r="E43" s="506">
        <v>61</v>
      </c>
      <c r="F43" s="506">
        <v>39</v>
      </c>
      <c r="G43" s="506">
        <v>37</v>
      </c>
      <c r="H43" s="506">
        <v>52</v>
      </c>
      <c r="I43" s="506">
        <v>35</v>
      </c>
      <c r="J43" s="506">
        <v>48</v>
      </c>
      <c r="K43" s="506">
        <v>42</v>
      </c>
      <c r="L43" s="506">
        <v>29</v>
      </c>
      <c r="M43" s="507">
        <v>35</v>
      </c>
      <c r="N43" s="507">
        <v>31</v>
      </c>
      <c r="O43" s="508">
        <f t="shared" si="9"/>
        <v>-4</v>
      </c>
      <c r="P43" s="509">
        <f t="shared" si="10"/>
        <v>-0.11428571428571428</v>
      </c>
    </row>
    <row r="44" spans="3:16">
      <c r="C44" s="173"/>
      <c r="D44" s="172" t="s">
        <v>262</v>
      </c>
      <c r="E44" s="506">
        <f t="shared" ref="E44:N44" si="11">E38-SUM(E39:E43)</f>
        <v>359</v>
      </c>
      <c r="F44" s="506">
        <f t="shared" si="11"/>
        <v>289</v>
      </c>
      <c r="G44" s="506">
        <f t="shared" si="11"/>
        <v>291</v>
      </c>
      <c r="H44" s="506">
        <f t="shared" si="11"/>
        <v>292</v>
      </c>
      <c r="I44" s="506">
        <f t="shared" si="11"/>
        <v>284</v>
      </c>
      <c r="J44" s="506">
        <f t="shared" si="11"/>
        <v>271</v>
      </c>
      <c r="K44" s="506">
        <f t="shared" si="11"/>
        <v>249</v>
      </c>
      <c r="L44" s="506">
        <f t="shared" si="11"/>
        <v>254</v>
      </c>
      <c r="M44" s="506">
        <f t="shared" si="11"/>
        <v>229</v>
      </c>
      <c r="N44" s="506">
        <f t="shared" si="11"/>
        <v>262</v>
      </c>
      <c r="O44" s="508">
        <f t="shared" si="9"/>
        <v>33</v>
      </c>
      <c r="P44" s="509">
        <f t="shared" si="10"/>
        <v>0.14410480349344978</v>
      </c>
    </row>
    <row r="45" spans="3:16">
      <c r="C45" s="514"/>
      <c r="D45" s="515"/>
      <c r="E45" s="516"/>
      <c r="F45" s="516"/>
      <c r="G45" s="516"/>
      <c r="H45" s="516"/>
      <c r="I45" s="516"/>
      <c r="J45" s="516"/>
      <c r="K45" s="516"/>
      <c r="L45" s="516"/>
      <c r="M45" s="517"/>
      <c r="N45" s="517"/>
      <c r="O45" s="518"/>
      <c r="P45" s="519"/>
    </row>
    <row r="46" spans="3:16">
      <c r="C46" s="915" t="s">
        <v>169</v>
      </c>
      <c r="D46" s="915"/>
      <c r="E46" s="915"/>
      <c r="F46" s="915"/>
      <c r="G46" s="298"/>
      <c r="H46" s="298"/>
      <c r="I46" s="298"/>
      <c r="J46" s="298"/>
      <c r="K46" s="298"/>
      <c r="L46" s="298"/>
      <c r="M46" s="298"/>
      <c r="N46" s="298"/>
      <c r="O46" s="248"/>
      <c r="P46" s="499"/>
    </row>
    <row r="47" spans="3:16">
      <c r="C47" s="912"/>
      <c r="D47" s="913"/>
      <c r="E47" s="510" t="s">
        <v>21</v>
      </c>
      <c r="F47" s="510" t="s">
        <v>22</v>
      </c>
      <c r="G47" s="510" t="s">
        <v>23</v>
      </c>
      <c r="H47" s="510" t="s">
        <v>24</v>
      </c>
      <c r="I47" s="510" t="s">
        <v>25</v>
      </c>
      <c r="J47" s="510" t="s">
        <v>26</v>
      </c>
      <c r="K47" s="510" t="s">
        <v>27</v>
      </c>
      <c r="L47" s="510" t="s">
        <v>28</v>
      </c>
      <c r="M47" s="510" t="s">
        <v>260</v>
      </c>
      <c r="N47" s="510" t="s">
        <v>194</v>
      </c>
      <c r="O47" s="511" t="s">
        <v>36</v>
      </c>
      <c r="P47" s="512" t="s">
        <v>195</v>
      </c>
    </row>
    <row r="48" spans="3:16">
      <c r="C48" s="909" t="s">
        <v>84</v>
      </c>
      <c r="D48" s="914"/>
      <c r="E48" s="506">
        <v>294</v>
      </c>
      <c r="F48" s="506">
        <v>277</v>
      </c>
      <c r="G48" s="506">
        <v>274</v>
      </c>
      <c r="H48" s="506">
        <v>307</v>
      </c>
      <c r="I48" s="506">
        <v>328</v>
      </c>
      <c r="J48" s="506">
        <v>296</v>
      </c>
      <c r="K48" s="506">
        <v>345</v>
      </c>
      <c r="L48" s="506">
        <v>350</v>
      </c>
      <c r="M48" s="507">
        <v>384</v>
      </c>
      <c r="N48" s="507">
        <v>482</v>
      </c>
      <c r="O48" s="508">
        <f t="shared" ref="O48:O54" si="12">N48-M48</f>
        <v>98</v>
      </c>
      <c r="P48" s="509">
        <f t="shared" ref="P48:P54" si="13">O48/M48</f>
        <v>0.25520833333333331</v>
      </c>
    </row>
    <row r="49" spans="3:16">
      <c r="C49" s="171"/>
      <c r="D49" s="513" t="s">
        <v>65</v>
      </c>
      <c r="E49" s="506">
        <v>153</v>
      </c>
      <c r="F49" s="506">
        <v>135</v>
      </c>
      <c r="G49" s="506">
        <v>143</v>
      </c>
      <c r="H49" s="506">
        <v>148</v>
      </c>
      <c r="I49" s="506">
        <v>147</v>
      </c>
      <c r="J49" s="506">
        <v>124</v>
      </c>
      <c r="K49" s="506">
        <v>149</v>
      </c>
      <c r="L49" s="506">
        <v>130</v>
      </c>
      <c r="M49" s="507">
        <v>123</v>
      </c>
      <c r="N49" s="507">
        <v>175</v>
      </c>
      <c r="O49" s="508">
        <f t="shared" si="12"/>
        <v>52</v>
      </c>
      <c r="P49" s="509">
        <f t="shared" si="13"/>
        <v>0.42276422764227645</v>
      </c>
    </row>
    <row r="50" spans="3:16">
      <c r="C50" s="171"/>
      <c r="D50" s="172" t="s">
        <v>64</v>
      </c>
      <c r="E50" s="506">
        <v>12</v>
      </c>
      <c r="F50" s="506">
        <v>15</v>
      </c>
      <c r="G50" s="506">
        <v>14</v>
      </c>
      <c r="H50" s="506">
        <v>21</v>
      </c>
      <c r="I50" s="506">
        <v>26</v>
      </c>
      <c r="J50" s="506">
        <v>30</v>
      </c>
      <c r="K50" s="506">
        <v>45</v>
      </c>
      <c r="L50" s="506">
        <v>65</v>
      </c>
      <c r="M50" s="507">
        <v>84</v>
      </c>
      <c r="N50" s="507">
        <v>125</v>
      </c>
      <c r="O50" s="508">
        <f t="shared" si="12"/>
        <v>41</v>
      </c>
      <c r="P50" s="509">
        <f t="shared" si="13"/>
        <v>0.48809523809523808</v>
      </c>
    </row>
    <row r="51" spans="3:16">
      <c r="C51" s="171"/>
      <c r="D51" s="172" t="s">
        <v>67</v>
      </c>
      <c r="E51" s="506">
        <v>35</v>
      </c>
      <c r="F51" s="506">
        <v>28</v>
      </c>
      <c r="G51" s="506">
        <v>25</v>
      </c>
      <c r="H51" s="506">
        <v>31</v>
      </c>
      <c r="I51" s="506">
        <v>40</v>
      </c>
      <c r="J51" s="506">
        <v>28</v>
      </c>
      <c r="K51" s="506">
        <v>30</v>
      </c>
      <c r="L51" s="506">
        <v>26</v>
      </c>
      <c r="M51" s="507">
        <v>41</v>
      </c>
      <c r="N51" s="507">
        <v>35</v>
      </c>
      <c r="O51" s="508">
        <f t="shared" si="12"/>
        <v>-6</v>
      </c>
      <c r="P51" s="509">
        <f t="shared" si="13"/>
        <v>-0.14634146341463414</v>
      </c>
    </row>
    <row r="52" spans="3:16">
      <c r="C52" s="171"/>
      <c r="D52" s="172" t="s">
        <v>124</v>
      </c>
      <c r="E52" s="506">
        <v>1</v>
      </c>
      <c r="F52" s="506">
        <v>7</v>
      </c>
      <c r="G52" s="506">
        <v>2</v>
      </c>
      <c r="H52" s="506">
        <v>5</v>
      </c>
      <c r="I52" s="506">
        <v>6</v>
      </c>
      <c r="J52" s="506">
        <v>11</v>
      </c>
      <c r="K52" s="506">
        <v>4</v>
      </c>
      <c r="L52" s="506">
        <v>11</v>
      </c>
      <c r="M52" s="507">
        <v>16</v>
      </c>
      <c r="N52" s="507">
        <v>23</v>
      </c>
      <c r="O52" s="508">
        <f t="shared" si="12"/>
        <v>7</v>
      </c>
      <c r="P52" s="509">
        <f t="shared" si="13"/>
        <v>0.4375</v>
      </c>
    </row>
    <row r="53" spans="3:16">
      <c r="C53" s="171"/>
      <c r="D53" s="172" t="s">
        <v>264</v>
      </c>
      <c r="E53" s="506">
        <v>0</v>
      </c>
      <c r="F53" s="506">
        <v>3</v>
      </c>
      <c r="G53" s="506">
        <v>4</v>
      </c>
      <c r="H53" s="506">
        <v>4</v>
      </c>
      <c r="I53" s="506">
        <v>5</v>
      </c>
      <c r="J53" s="506">
        <v>3</v>
      </c>
      <c r="K53" s="506">
        <v>9</v>
      </c>
      <c r="L53" s="506">
        <v>13</v>
      </c>
      <c r="M53" s="507">
        <v>8</v>
      </c>
      <c r="N53" s="507">
        <v>16</v>
      </c>
      <c r="O53" s="508">
        <f t="shared" si="12"/>
        <v>8</v>
      </c>
      <c r="P53" s="509">
        <f t="shared" si="13"/>
        <v>1</v>
      </c>
    </row>
    <row r="54" spans="3:16">
      <c r="C54" s="173"/>
      <c r="D54" s="172" t="s">
        <v>262</v>
      </c>
      <c r="E54" s="506">
        <f t="shared" ref="E54:N54" si="14">E48-SUM(E49:E53)</f>
        <v>93</v>
      </c>
      <c r="F54" s="506">
        <f t="shared" si="14"/>
        <v>89</v>
      </c>
      <c r="G54" s="506">
        <f t="shared" si="14"/>
        <v>86</v>
      </c>
      <c r="H54" s="506">
        <f t="shared" si="14"/>
        <v>98</v>
      </c>
      <c r="I54" s="506">
        <f t="shared" si="14"/>
        <v>104</v>
      </c>
      <c r="J54" s="506">
        <f t="shared" si="14"/>
        <v>100</v>
      </c>
      <c r="K54" s="506">
        <f t="shared" si="14"/>
        <v>108</v>
      </c>
      <c r="L54" s="506">
        <f t="shared" si="14"/>
        <v>105</v>
      </c>
      <c r="M54" s="506">
        <f t="shared" si="14"/>
        <v>112</v>
      </c>
      <c r="N54" s="506">
        <f t="shared" si="14"/>
        <v>108</v>
      </c>
      <c r="O54" s="508">
        <f t="shared" si="12"/>
        <v>-4</v>
      </c>
      <c r="P54" s="509">
        <f t="shared" si="13"/>
        <v>-3.5714285714285712E-2</v>
      </c>
    </row>
    <row r="55" spans="3:16">
      <c r="C55" s="514"/>
      <c r="D55" s="515"/>
      <c r="E55" s="516"/>
      <c r="F55" s="516"/>
      <c r="G55" s="516"/>
      <c r="H55" s="516"/>
      <c r="I55" s="516"/>
      <c r="J55" s="516"/>
      <c r="K55" s="516"/>
      <c r="L55" s="516"/>
      <c r="M55" s="516"/>
      <c r="N55" s="517"/>
      <c r="O55" s="518"/>
      <c r="P55" s="519"/>
    </row>
    <row r="56" spans="3:16">
      <c r="C56" s="911" t="s">
        <v>267</v>
      </c>
      <c r="D56" s="911"/>
      <c r="E56" s="498"/>
      <c r="F56" s="498"/>
      <c r="G56" s="298"/>
      <c r="H56" s="298"/>
      <c r="I56" s="298"/>
      <c r="J56" s="298"/>
      <c r="K56" s="298"/>
      <c r="L56" s="298"/>
      <c r="M56" s="298"/>
      <c r="N56" s="298"/>
      <c r="O56" s="248"/>
      <c r="P56" s="499"/>
    </row>
    <row r="57" spans="3:16">
      <c r="C57" s="912"/>
      <c r="D57" s="913"/>
      <c r="E57" s="510" t="s">
        <v>21</v>
      </c>
      <c r="F57" s="510" t="s">
        <v>22</v>
      </c>
      <c r="G57" s="510" t="s">
        <v>23</v>
      </c>
      <c r="H57" s="510" t="s">
        <v>24</v>
      </c>
      <c r="I57" s="510" t="s">
        <v>25</v>
      </c>
      <c r="J57" s="510" t="s">
        <v>26</v>
      </c>
      <c r="K57" s="510" t="s">
        <v>27</v>
      </c>
      <c r="L57" s="510" t="s">
        <v>28</v>
      </c>
      <c r="M57" s="510" t="s">
        <v>260</v>
      </c>
      <c r="N57" s="510" t="s">
        <v>194</v>
      </c>
      <c r="O57" s="511" t="s">
        <v>36</v>
      </c>
      <c r="P57" s="512" t="s">
        <v>195</v>
      </c>
    </row>
    <row r="58" spans="3:16">
      <c r="C58" s="909" t="s">
        <v>84</v>
      </c>
      <c r="D58" s="914"/>
      <c r="E58" s="506">
        <v>317</v>
      </c>
      <c r="F58" s="506">
        <v>367</v>
      </c>
      <c r="G58" s="506">
        <v>356</v>
      </c>
      <c r="H58" s="506">
        <v>420</v>
      </c>
      <c r="I58" s="506">
        <v>474</v>
      </c>
      <c r="J58" s="506">
        <v>526</v>
      </c>
      <c r="K58" s="506">
        <v>628</v>
      </c>
      <c r="L58" s="506">
        <v>721</v>
      </c>
      <c r="M58" s="507">
        <v>688</v>
      </c>
      <c r="N58" s="507">
        <v>410</v>
      </c>
      <c r="O58" s="508">
        <f t="shared" ref="O58:O64" si="15">N58-M58</f>
        <v>-278</v>
      </c>
      <c r="P58" s="509">
        <f t="shared" ref="P58:P64" si="16">O58/M58</f>
        <v>-0.40406976744186046</v>
      </c>
    </row>
    <row r="59" spans="3:16">
      <c r="C59" s="171"/>
      <c r="D59" s="513" t="s">
        <v>65</v>
      </c>
      <c r="E59" s="506">
        <v>74</v>
      </c>
      <c r="F59" s="506">
        <v>82</v>
      </c>
      <c r="G59" s="506">
        <v>85</v>
      </c>
      <c r="H59" s="506">
        <v>91</v>
      </c>
      <c r="I59" s="506">
        <v>107</v>
      </c>
      <c r="J59" s="506">
        <v>104</v>
      </c>
      <c r="K59" s="506">
        <v>125</v>
      </c>
      <c r="L59" s="506">
        <v>193</v>
      </c>
      <c r="M59" s="507">
        <v>180</v>
      </c>
      <c r="N59" s="507">
        <v>119</v>
      </c>
      <c r="O59" s="508">
        <f t="shared" si="15"/>
        <v>-61</v>
      </c>
      <c r="P59" s="509">
        <f t="shared" si="16"/>
        <v>-0.33888888888888891</v>
      </c>
    </row>
    <row r="60" spans="3:16">
      <c r="C60" s="171"/>
      <c r="D60" s="172" t="s">
        <v>64</v>
      </c>
      <c r="E60" s="506">
        <v>13</v>
      </c>
      <c r="F60" s="506">
        <v>8</v>
      </c>
      <c r="G60" s="506">
        <v>12</v>
      </c>
      <c r="H60" s="506">
        <v>16</v>
      </c>
      <c r="I60" s="506">
        <v>18</v>
      </c>
      <c r="J60" s="506">
        <v>27</v>
      </c>
      <c r="K60" s="506">
        <v>21</v>
      </c>
      <c r="L60" s="506">
        <v>21</v>
      </c>
      <c r="M60" s="507">
        <v>26</v>
      </c>
      <c r="N60" s="507">
        <v>42</v>
      </c>
      <c r="O60" s="508">
        <f t="shared" si="15"/>
        <v>16</v>
      </c>
      <c r="P60" s="509">
        <f t="shared" si="16"/>
        <v>0.61538461538461542</v>
      </c>
    </row>
    <row r="61" spans="3:16">
      <c r="C61" s="171"/>
      <c r="D61" s="172" t="s">
        <v>268</v>
      </c>
      <c r="E61" s="506">
        <v>2</v>
      </c>
      <c r="F61" s="506">
        <v>0</v>
      </c>
      <c r="G61" s="506">
        <v>1</v>
      </c>
      <c r="H61" s="506">
        <v>4</v>
      </c>
      <c r="I61" s="506">
        <v>7</v>
      </c>
      <c r="J61" s="506">
        <v>4</v>
      </c>
      <c r="K61" s="506">
        <v>83</v>
      </c>
      <c r="L61" s="506">
        <v>88</v>
      </c>
      <c r="M61" s="507">
        <v>65</v>
      </c>
      <c r="N61" s="507">
        <v>34</v>
      </c>
      <c r="O61" s="508">
        <f t="shared" si="15"/>
        <v>-31</v>
      </c>
      <c r="P61" s="509">
        <f t="shared" si="16"/>
        <v>-0.47692307692307695</v>
      </c>
    </row>
    <row r="62" spans="3:16">
      <c r="C62" s="171"/>
      <c r="D62" s="172" t="s">
        <v>67</v>
      </c>
      <c r="E62" s="506">
        <v>58</v>
      </c>
      <c r="F62" s="506">
        <v>73</v>
      </c>
      <c r="G62" s="506">
        <v>62</v>
      </c>
      <c r="H62" s="506">
        <v>51</v>
      </c>
      <c r="I62" s="506">
        <v>82</v>
      </c>
      <c r="J62" s="506">
        <v>70</v>
      </c>
      <c r="K62" s="506">
        <v>75</v>
      </c>
      <c r="L62" s="506">
        <v>72</v>
      </c>
      <c r="M62" s="507">
        <v>73</v>
      </c>
      <c r="N62" s="507">
        <v>25</v>
      </c>
      <c r="O62" s="508">
        <f t="shared" si="15"/>
        <v>-48</v>
      </c>
      <c r="P62" s="509">
        <f t="shared" si="16"/>
        <v>-0.65753424657534243</v>
      </c>
    </row>
    <row r="63" spans="3:16">
      <c r="C63" s="171"/>
      <c r="D63" s="172" t="s">
        <v>126</v>
      </c>
      <c r="E63" s="506">
        <v>19</v>
      </c>
      <c r="F63" s="506">
        <v>20</v>
      </c>
      <c r="G63" s="506">
        <v>23</v>
      </c>
      <c r="H63" s="506">
        <v>28</v>
      </c>
      <c r="I63" s="506">
        <v>23</v>
      </c>
      <c r="J63" s="506">
        <v>49</v>
      </c>
      <c r="K63" s="506">
        <v>31</v>
      </c>
      <c r="L63" s="506">
        <v>50</v>
      </c>
      <c r="M63" s="507">
        <v>46</v>
      </c>
      <c r="N63" s="507">
        <v>20</v>
      </c>
      <c r="O63" s="508">
        <f t="shared" si="15"/>
        <v>-26</v>
      </c>
      <c r="P63" s="509">
        <f t="shared" si="16"/>
        <v>-0.56521739130434778</v>
      </c>
    </row>
    <row r="64" spans="3:16">
      <c r="C64" s="173"/>
      <c r="D64" s="172" t="s">
        <v>262</v>
      </c>
      <c r="E64" s="506">
        <f t="shared" ref="E64:N64" si="17">E58-SUM(E59:E63)</f>
        <v>151</v>
      </c>
      <c r="F64" s="506">
        <f t="shared" si="17"/>
        <v>184</v>
      </c>
      <c r="G64" s="506">
        <f t="shared" si="17"/>
        <v>173</v>
      </c>
      <c r="H64" s="506">
        <f t="shared" si="17"/>
        <v>230</v>
      </c>
      <c r="I64" s="506">
        <f t="shared" si="17"/>
        <v>237</v>
      </c>
      <c r="J64" s="506">
        <f t="shared" si="17"/>
        <v>272</v>
      </c>
      <c r="K64" s="506">
        <f t="shared" si="17"/>
        <v>293</v>
      </c>
      <c r="L64" s="506">
        <f t="shared" si="17"/>
        <v>297</v>
      </c>
      <c r="M64" s="506">
        <f t="shared" si="17"/>
        <v>298</v>
      </c>
      <c r="N64" s="506">
        <f t="shared" si="17"/>
        <v>170</v>
      </c>
      <c r="O64" s="508">
        <f t="shared" si="15"/>
        <v>-128</v>
      </c>
      <c r="P64" s="509">
        <f t="shared" si="16"/>
        <v>-0.42953020134228187</v>
      </c>
    </row>
    <row r="65" spans="3:16">
      <c r="C65" s="514"/>
      <c r="D65" s="515"/>
      <c r="E65" s="516"/>
      <c r="F65" s="516"/>
      <c r="G65" s="516"/>
      <c r="H65" s="516"/>
      <c r="I65" s="516"/>
      <c r="J65" s="516"/>
      <c r="K65" s="516"/>
      <c r="L65" s="516"/>
      <c r="M65" s="517"/>
      <c r="N65" s="517"/>
      <c r="O65" s="518"/>
      <c r="P65" s="519"/>
    </row>
    <row r="66" spans="3:16">
      <c r="C66" s="911" t="s">
        <v>269</v>
      </c>
      <c r="D66" s="911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48"/>
      <c r="P66" s="499"/>
    </row>
    <row r="67" spans="3:16">
      <c r="C67" s="912"/>
      <c r="D67" s="913"/>
      <c r="E67" s="510" t="s">
        <v>21</v>
      </c>
      <c r="F67" s="510" t="s">
        <v>22</v>
      </c>
      <c r="G67" s="510" t="s">
        <v>23</v>
      </c>
      <c r="H67" s="510" t="s">
        <v>24</v>
      </c>
      <c r="I67" s="510" t="s">
        <v>25</v>
      </c>
      <c r="J67" s="510" t="s">
        <v>26</v>
      </c>
      <c r="K67" s="510" t="s">
        <v>27</v>
      </c>
      <c r="L67" s="510" t="s">
        <v>28</v>
      </c>
      <c r="M67" s="510" t="s">
        <v>260</v>
      </c>
      <c r="N67" s="510" t="s">
        <v>194</v>
      </c>
      <c r="O67" s="511" t="s">
        <v>36</v>
      </c>
      <c r="P67" s="512" t="s">
        <v>195</v>
      </c>
    </row>
    <row r="68" spans="3:16">
      <c r="C68" s="909" t="s">
        <v>84</v>
      </c>
      <c r="D68" s="910"/>
      <c r="E68" s="506">
        <v>163</v>
      </c>
      <c r="F68" s="506">
        <v>101</v>
      </c>
      <c r="G68" s="506">
        <v>124</v>
      </c>
      <c r="H68" s="506">
        <v>93</v>
      </c>
      <c r="I68" s="506">
        <v>138</v>
      </c>
      <c r="J68" s="506">
        <v>188</v>
      </c>
      <c r="K68" s="506">
        <v>242</v>
      </c>
      <c r="L68" s="506">
        <v>304</v>
      </c>
      <c r="M68" s="507">
        <v>246</v>
      </c>
      <c r="N68" s="507">
        <v>351</v>
      </c>
      <c r="O68" s="508">
        <f t="shared" ref="O68:O74" si="18">N68-M68</f>
        <v>105</v>
      </c>
      <c r="P68" s="509">
        <f t="shared" ref="P68:P74" si="19">O68/M68</f>
        <v>0.42682926829268292</v>
      </c>
    </row>
    <row r="69" spans="3:16">
      <c r="C69" s="171"/>
      <c r="D69" s="172" t="s">
        <v>64</v>
      </c>
      <c r="E69" s="506">
        <v>27</v>
      </c>
      <c r="F69" s="506">
        <v>3</v>
      </c>
      <c r="G69" s="506">
        <v>2</v>
      </c>
      <c r="H69" s="506">
        <v>3</v>
      </c>
      <c r="I69" s="506">
        <v>14</v>
      </c>
      <c r="J69" s="506">
        <v>32</v>
      </c>
      <c r="K69" s="506">
        <v>61</v>
      </c>
      <c r="L69" s="506">
        <v>94</v>
      </c>
      <c r="M69" s="507">
        <v>26</v>
      </c>
      <c r="N69" s="507">
        <v>54</v>
      </c>
      <c r="O69" s="508">
        <f t="shared" si="18"/>
        <v>28</v>
      </c>
      <c r="P69" s="509">
        <f t="shared" si="19"/>
        <v>1.0769230769230769</v>
      </c>
    </row>
    <row r="70" spans="3:16">
      <c r="C70" s="171"/>
      <c r="D70" s="172" t="s">
        <v>65</v>
      </c>
      <c r="E70" s="506">
        <v>70</v>
      </c>
      <c r="F70" s="506">
        <v>20</v>
      </c>
      <c r="G70" s="506">
        <v>21</v>
      </c>
      <c r="H70" s="506">
        <v>18</v>
      </c>
      <c r="I70" s="506">
        <v>19</v>
      </c>
      <c r="J70" s="506">
        <v>28</v>
      </c>
      <c r="K70" s="506">
        <v>17</v>
      </c>
      <c r="L70" s="506">
        <v>18</v>
      </c>
      <c r="M70" s="507">
        <v>30</v>
      </c>
      <c r="N70" s="507">
        <v>47</v>
      </c>
      <c r="O70" s="508">
        <f t="shared" si="18"/>
        <v>17</v>
      </c>
      <c r="P70" s="509">
        <f t="shared" si="19"/>
        <v>0.56666666666666665</v>
      </c>
    </row>
    <row r="71" spans="3:16">
      <c r="C71" s="171"/>
      <c r="D71" s="172" t="s">
        <v>186</v>
      </c>
      <c r="E71" s="506">
        <v>4</v>
      </c>
      <c r="F71" s="506">
        <v>4</v>
      </c>
      <c r="G71" s="506">
        <v>10</v>
      </c>
      <c r="H71" s="506">
        <v>19</v>
      </c>
      <c r="I71" s="506">
        <v>24</v>
      </c>
      <c r="J71" s="506">
        <v>19</v>
      </c>
      <c r="K71" s="506">
        <v>40</v>
      </c>
      <c r="L71" s="506">
        <v>28</v>
      </c>
      <c r="M71" s="507">
        <v>24</v>
      </c>
      <c r="N71" s="507">
        <v>39</v>
      </c>
      <c r="O71" s="508">
        <f t="shared" si="18"/>
        <v>15</v>
      </c>
      <c r="P71" s="509">
        <f t="shared" si="19"/>
        <v>0.625</v>
      </c>
    </row>
    <row r="72" spans="3:16">
      <c r="C72" s="171"/>
      <c r="D72" s="172" t="s">
        <v>125</v>
      </c>
      <c r="E72" s="506">
        <v>2</v>
      </c>
      <c r="F72" s="506">
        <v>1</v>
      </c>
      <c r="G72" s="506">
        <v>3</v>
      </c>
      <c r="H72" s="506">
        <v>4</v>
      </c>
      <c r="I72" s="506">
        <v>9</v>
      </c>
      <c r="J72" s="506">
        <v>16</v>
      </c>
      <c r="K72" s="506">
        <v>12</v>
      </c>
      <c r="L72" s="506">
        <v>24</v>
      </c>
      <c r="M72" s="507">
        <v>26</v>
      </c>
      <c r="N72" s="507">
        <v>34</v>
      </c>
      <c r="O72" s="508">
        <f t="shared" si="18"/>
        <v>8</v>
      </c>
      <c r="P72" s="509">
        <f t="shared" si="19"/>
        <v>0.30769230769230771</v>
      </c>
    </row>
    <row r="73" spans="3:16">
      <c r="C73" s="171"/>
      <c r="D73" s="172" t="s">
        <v>124</v>
      </c>
      <c r="E73" s="506">
        <v>1</v>
      </c>
      <c r="F73" s="506">
        <v>5</v>
      </c>
      <c r="G73" s="506">
        <v>4</v>
      </c>
      <c r="H73" s="506">
        <v>3</v>
      </c>
      <c r="I73" s="506">
        <v>6</v>
      </c>
      <c r="J73" s="506">
        <v>16</v>
      </c>
      <c r="K73" s="506">
        <v>19</v>
      </c>
      <c r="L73" s="506">
        <v>26</v>
      </c>
      <c r="M73" s="507">
        <v>21</v>
      </c>
      <c r="N73" s="507">
        <v>21</v>
      </c>
      <c r="O73" s="508">
        <f t="shared" si="18"/>
        <v>0</v>
      </c>
      <c r="P73" s="509">
        <f t="shared" si="19"/>
        <v>0</v>
      </c>
    </row>
    <row r="74" spans="3:16">
      <c r="C74" s="173"/>
      <c r="D74" s="172" t="s">
        <v>262</v>
      </c>
      <c r="E74" s="506">
        <f t="shared" ref="E74:N74" si="20">E68-SUM(E69:E73)</f>
        <v>59</v>
      </c>
      <c r="F74" s="506">
        <f t="shared" si="20"/>
        <v>68</v>
      </c>
      <c r="G74" s="506">
        <f t="shared" si="20"/>
        <v>84</v>
      </c>
      <c r="H74" s="506">
        <f t="shared" si="20"/>
        <v>46</v>
      </c>
      <c r="I74" s="506">
        <f t="shared" si="20"/>
        <v>66</v>
      </c>
      <c r="J74" s="506">
        <f t="shared" si="20"/>
        <v>77</v>
      </c>
      <c r="K74" s="506">
        <f t="shared" si="20"/>
        <v>93</v>
      </c>
      <c r="L74" s="506">
        <f t="shared" si="20"/>
        <v>114</v>
      </c>
      <c r="M74" s="506">
        <f t="shared" si="20"/>
        <v>119</v>
      </c>
      <c r="N74" s="506">
        <f t="shared" si="20"/>
        <v>156</v>
      </c>
      <c r="O74" s="508">
        <f t="shared" si="18"/>
        <v>37</v>
      </c>
      <c r="P74" s="509">
        <f t="shared" si="19"/>
        <v>0.31092436974789917</v>
      </c>
    </row>
    <row r="75" spans="3:16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48"/>
      <c r="P75" s="499"/>
    </row>
    <row r="76" spans="3:16">
      <c r="C76" s="298" t="s">
        <v>270</v>
      </c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48"/>
      <c r="P76" s="499"/>
    </row>
    <row r="77" spans="3:16">
      <c r="C77" s="298" t="s">
        <v>271</v>
      </c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48"/>
      <c r="P77" s="499"/>
    </row>
    <row r="78" spans="3:16">
      <c r="C78" s="298" t="s">
        <v>349</v>
      </c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48"/>
      <c r="P78" s="499"/>
    </row>
    <row r="79" spans="3:16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48"/>
      <c r="P79" s="499"/>
    </row>
  </sheetData>
  <mergeCells count="21">
    <mergeCell ref="C6:D6"/>
    <mergeCell ref="C7:D7"/>
    <mergeCell ref="C8:D8"/>
    <mergeCell ref="C16:D16"/>
    <mergeCell ref="C17:D17"/>
    <mergeCell ref="C18:D18"/>
    <mergeCell ref="C26:D26"/>
    <mergeCell ref="C27:D27"/>
    <mergeCell ref="C28:D28"/>
    <mergeCell ref="C36:F36"/>
    <mergeCell ref="C37:D37"/>
    <mergeCell ref="C38:D38"/>
    <mergeCell ref="C46:F46"/>
    <mergeCell ref="C47:D47"/>
    <mergeCell ref="C48:D48"/>
    <mergeCell ref="C68:D68"/>
    <mergeCell ref="C56:D56"/>
    <mergeCell ref="C57:D57"/>
    <mergeCell ref="C58:D58"/>
    <mergeCell ref="C66:D66"/>
    <mergeCell ref="C67:D67"/>
  </mergeCells>
  <phoneticPr fontId="2"/>
  <pageMargins left="0.7" right="0.7" top="0.75" bottom="0.75" header="0.3" footer="0.3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C3:V31"/>
  <sheetViews>
    <sheetView showGridLines="0" zoomScale="115" zoomScaleNormal="115" zoomScaleSheetLayoutView="100" workbookViewId="0">
      <selection activeCell="I3" sqref="I3"/>
    </sheetView>
  </sheetViews>
  <sheetFormatPr defaultRowHeight="13.2"/>
  <cols>
    <col min="1" max="1" width="3.109375" customWidth="1"/>
    <col min="2" max="2" width="1.33203125" customWidth="1"/>
    <col min="3" max="3" width="1.21875" customWidth="1"/>
    <col min="4" max="5" width="0.88671875" customWidth="1"/>
    <col min="6" max="6" width="9.21875" customWidth="1"/>
    <col min="7" max="7" width="0.6640625" customWidth="1"/>
    <col min="8" max="8" width="8.44140625" customWidth="1"/>
    <col min="9" max="14" width="8.6640625" customWidth="1"/>
    <col min="15" max="15" width="1.21875" customWidth="1"/>
    <col min="16" max="20" width="8.6640625" customWidth="1"/>
    <col min="21" max="21" width="8.77734375" customWidth="1"/>
  </cols>
  <sheetData>
    <row r="3" spans="3:22" s="6" customFormat="1" ht="14.4">
      <c r="C3" s="6" t="s">
        <v>341</v>
      </c>
    </row>
    <row r="6" spans="3:22">
      <c r="C6" s="927"/>
      <c r="D6" s="928"/>
      <c r="E6" s="928"/>
      <c r="F6" s="929"/>
      <c r="G6" s="936" t="s">
        <v>84</v>
      </c>
      <c r="H6" s="937"/>
      <c r="I6" s="941" t="s">
        <v>272</v>
      </c>
      <c r="J6" s="941"/>
      <c r="K6" s="941"/>
      <c r="L6" s="941"/>
      <c r="M6" s="941"/>
      <c r="N6" s="520"/>
      <c r="O6" s="967" t="s">
        <v>84</v>
      </c>
      <c r="P6" s="937"/>
      <c r="Q6" s="941" t="s">
        <v>273</v>
      </c>
      <c r="R6" s="941"/>
      <c r="S6" s="941"/>
      <c r="T6" s="941"/>
      <c r="U6" s="941"/>
      <c r="V6" s="566"/>
    </row>
    <row r="7" spans="3:22">
      <c r="C7" s="930"/>
      <c r="D7" s="931"/>
      <c r="E7" s="931"/>
      <c r="F7" s="932"/>
      <c r="G7" s="938"/>
      <c r="H7" s="939"/>
      <c r="I7" s="942" t="s">
        <v>274</v>
      </c>
      <c r="J7" s="936" t="s">
        <v>275</v>
      </c>
      <c r="K7" s="567"/>
      <c r="L7" s="567"/>
      <c r="M7" s="941"/>
      <c r="N7" s="945"/>
      <c r="O7" s="968"/>
      <c r="P7" s="939"/>
      <c r="Q7" s="942" t="s">
        <v>274</v>
      </c>
      <c r="R7" s="936" t="s">
        <v>275</v>
      </c>
      <c r="S7" s="567"/>
      <c r="T7" s="567"/>
      <c r="U7" s="941"/>
      <c r="V7" s="970"/>
    </row>
    <row r="8" spans="3:22">
      <c r="C8" s="933"/>
      <c r="D8" s="934"/>
      <c r="E8" s="934"/>
      <c r="F8" s="935"/>
      <c r="G8" s="940"/>
      <c r="H8" s="940"/>
      <c r="I8" s="943"/>
      <c r="J8" s="944"/>
      <c r="K8" s="521" t="s">
        <v>276</v>
      </c>
      <c r="L8" s="521" t="s">
        <v>277</v>
      </c>
      <c r="M8" s="522" t="s">
        <v>278</v>
      </c>
      <c r="N8" s="523" t="s">
        <v>279</v>
      </c>
      <c r="O8" s="969"/>
      <c r="P8" s="940"/>
      <c r="Q8" s="943"/>
      <c r="R8" s="944"/>
      <c r="S8" s="524" t="s">
        <v>276</v>
      </c>
      <c r="T8" s="524" t="s">
        <v>277</v>
      </c>
      <c r="U8" s="522" t="s">
        <v>278</v>
      </c>
      <c r="V8" s="525" t="s">
        <v>279</v>
      </c>
    </row>
    <row r="9" spans="3:22" ht="13.8">
      <c r="C9" s="946" t="s">
        <v>280</v>
      </c>
      <c r="D9" s="947"/>
      <c r="E9" s="947"/>
      <c r="F9" s="948"/>
      <c r="G9" s="179"/>
      <c r="H9" s="526">
        <v>9512</v>
      </c>
      <c r="I9" s="526">
        <v>6132</v>
      </c>
      <c r="J9" s="527">
        <f>K9+L9+M9+N9</f>
        <v>3380</v>
      </c>
      <c r="K9" s="528">
        <v>1316</v>
      </c>
      <c r="L9" s="528">
        <v>947</v>
      </c>
      <c r="M9" s="528">
        <v>609</v>
      </c>
      <c r="N9" s="529">
        <v>508</v>
      </c>
      <c r="O9" s="180"/>
      <c r="P9" s="530">
        <v>255894</v>
      </c>
      <c r="Q9" s="530">
        <v>223838</v>
      </c>
      <c r="R9" s="527">
        <f>S9+T9+U9+V9</f>
        <v>32056</v>
      </c>
      <c r="S9" s="528">
        <v>15118</v>
      </c>
      <c r="T9" s="531">
        <v>4262</v>
      </c>
      <c r="U9" s="528">
        <v>2806</v>
      </c>
      <c r="V9" s="528">
        <v>9870</v>
      </c>
    </row>
    <row r="10" spans="3:22" ht="13.8">
      <c r="C10" s="946"/>
      <c r="D10" s="923"/>
      <c r="E10" s="923"/>
      <c r="F10" s="924"/>
      <c r="G10" s="181"/>
      <c r="H10" s="532" t="s">
        <v>189</v>
      </c>
      <c r="I10" s="533">
        <f>I9/H9</f>
        <v>0.64465937762825909</v>
      </c>
      <c r="J10" s="534">
        <f>J9/H9</f>
        <v>0.35534062237174097</v>
      </c>
      <c r="K10" s="533">
        <f>K9/H9</f>
        <v>0.13835155592935239</v>
      </c>
      <c r="L10" s="533">
        <f>L9/H9</f>
        <v>9.9558452481076531E-2</v>
      </c>
      <c r="M10" s="533">
        <f>M9/H9</f>
        <v>6.402439024390244E-2</v>
      </c>
      <c r="N10" s="535">
        <f>N9/H9</f>
        <v>5.3406223717409586E-2</v>
      </c>
      <c r="O10" s="182"/>
      <c r="P10" s="532" t="s">
        <v>189</v>
      </c>
      <c r="Q10" s="536">
        <f>Q9/P9</f>
        <v>0.87472938013396173</v>
      </c>
      <c r="R10" s="537">
        <f>R9/P9</f>
        <v>0.12527061986603827</v>
      </c>
      <c r="S10" s="538">
        <f>S9/P9</f>
        <v>5.9079149960530535E-2</v>
      </c>
      <c r="T10" s="539">
        <f>T9/P9</f>
        <v>1.6655333849171922E-2</v>
      </c>
      <c r="U10" s="538">
        <f>U9/P9</f>
        <v>1.096547789319015E-2</v>
      </c>
      <c r="V10" s="538">
        <f>V9/P9</f>
        <v>3.8570658163145678E-2</v>
      </c>
    </row>
    <row r="11" spans="3:22" ht="13.8">
      <c r="C11" s="183"/>
      <c r="D11" s="919" t="s">
        <v>281</v>
      </c>
      <c r="E11" s="920"/>
      <c r="F11" s="921"/>
      <c r="G11" s="184"/>
      <c r="H11" s="526">
        <v>190</v>
      </c>
      <c r="I11" s="526">
        <v>158</v>
      </c>
      <c r="J11" s="527">
        <f>K11+L11+M11+N11</f>
        <v>32</v>
      </c>
      <c r="K11" s="528">
        <v>10</v>
      </c>
      <c r="L11" s="528">
        <v>4</v>
      </c>
      <c r="M11" s="528">
        <v>16</v>
      </c>
      <c r="N11" s="540">
        <v>2</v>
      </c>
      <c r="O11" s="185"/>
      <c r="P11" s="530">
        <v>3834</v>
      </c>
      <c r="Q11" s="530">
        <v>3418</v>
      </c>
      <c r="R11" s="527">
        <f>S11+T11+U11+V11</f>
        <v>416</v>
      </c>
      <c r="S11" s="528">
        <v>210</v>
      </c>
      <c r="T11" s="531">
        <v>79</v>
      </c>
      <c r="U11" s="528">
        <v>114</v>
      </c>
      <c r="V11" s="528">
        <v>13</v>
      </c>
    </row>
    <row r="12" spans="3:22" ht="13.8">
      <c r="C12" s="183"/>
      <c r="D12" s="946"/>
      <c r="E12" s="947"/>
      <c r="F12" s="948"/>
      <c r="G12" s="358"/>
      <c r="H12" s="541" t="s">
        <v>189</v>
      </c>
      <c r="I12" s="542">
        <f>I11/H11</f>
        <v>0.83157894736842108</v>
      </c>
      <c r="J12" s="543">
        <f>J11/H11</f>
        <v>0.16842105263157894</v>
      </c>
      <c r="K12" s="542">
        <f>K11/H11</f>
        <v>5.2631578947368418E-2</v>
      </c>
      <c r="L12" s="542">
        <f>L11/H11</f>
        <v>2.1052631578947368E-2</v>
      </c>
      <c r="M12" s="542">
        <f>M11/H11</f>
        <v>8.4210526315789472E-2</v>
      </c>
      <c r="N12" s="535">
        <f>N11/H11</f>
        <v>1.0526315789473684E-2</v>
      </c>
      <c r="O12" s="182"/>
      <c r="P12" s="532" t="s">
        <v>189</v>
      </c>
      <c r="Q12" s="544">
        <f>Q11/P11</f>
        <v>0.8914971309337506</v>
      </c>
      <c r="R12" s="545">
        <f>R11/P11</f>
        <v>0.10850286906624934</v>
      </c>
      <c r="S12" s="546">
        <f>S11/P11</f>
        <v>5.4773082942097026E-2</v>
      </c>
      <c r="T12" s="547">
        <f>T11/P11</f>
        <v>2.0605112154407929E-2</v>
      </c>
      <c r="U12" s="548">
        <f>U11/P11</f>
        <v>2.9733959311424099E-2</v>
      </c>
      <c r="V12" s="548">
        <f>V11/P11</f>
        <v>3.3907146583202919E-3</v>
      </c>
    </row>
    <row r="13" spans="3:22" ht="13.8">
      <c r="C13" s="183"/>
      <c r="D13" s="946"/>
      <c r="E13" s="949" t="s">
        <v>282</v>
      </c>
      <c r="F13" s="950"/>
      <c r="G13" s="549"/>
      <c r="H13" s="526">
        <v>84</v>
      </c>
      <c r="I13" s="526">
        <v>57</v>
      </c>
      <c r="J13" s="527">
        <f>K13+L13+M13+N13</f>
        <v>27</v>
      </c>
      <c r="K13" s="528">
        <v>8</v>
      </c>
      <c r="L13" s="528">
        <v>3</v>
      </c>
      <c r="M13" s="528">
        <v>15</v>
      </c>
      <c r="N13" s="550">
        <v>1</v>
      </c>
      <c r="O13" s="551"/>
      <c r="P13" s="530">
        <v>1228</v>
      </c>
      <c r="Q13" s="530">
        <v>931</v>
      </c>
      <c r="R13" s="527">
        <f>S13+T13+U13+V13</f>
        <v>297</v>
      </c>
      <c r="S13" s="528">
        <v>128</v>
      </c>
      <c r="T13" s="531">
        <v>61</v>
      </c>
      <c r="U13" s="528">
        <v>95</v>
      </c>
      <c r="V13" s="528">
        <v>13</v>
      </c>
    </row>
    <row r="14" spans="3:22" ht="13.8">
      <c r="C14" s="183"/>
      <c r="D14" s="946"/>
      <c r="E14" s="951"/>
      <c r="F14" s="952"/>
      <c r="G14" s="181"/>
      <c r="H14" s="532" t="s">
        <v>189</v>
      </c>
      <c r="I14" s="533">
        <f>I13/H13</f>
        <v>0.6785714285714286</v>
      </c>
      <c r="J14" s="534">
        <f>J13/H13</f>
        <v>0.32142857142857145</v>
      </c>
      <c r="K14" s="533">
        <f>K13/H13</f>
        <v>9.5238095238095233E-2</v>
      </c>
      <c r="L14" s="533">
        <f>L13/H13</f>
        <v>3.5714285714285712E-2</v>
      </c>
      <c r="M14" s="533">
        <f>M13/H13</f>
        <v>0.17857142857142858</v>
      </c>
      <c r="N14" s="535">
        <f>N13/H13</f>
        <v>1.1904761904761904E-2</v>
      </c>
      <c r="O14" s="182"/>
      <c r="P14" s="532" t="s">
        <v>189</v>
      </c>
      <c r="Q14" s="533">
        <f>Q13/P13</f>
        <v>0.75814332247557004</v>
      </c>
      <c r="R14" s="552">
        <f>R13/P13</f>
        <v>0.24185667752442996</v>
      </c>
      <c r="S14" s="553">
        <f>S13/P13</f>
        <v>0.10423452768729642</v>
      </c>
      <c r="T14" s="554">
        <f>T13/P13</f>
        <v>4.96742671009772E-2</v>
      </c>
      <c r="U14" s="553">
        <f>U13/P13</f>
        <v>7.7361563517915316E-2</v>
      </c>
      <c r="V14" s="548">
        <f>V13/P13</f>
        <v>1.0586319218241042E-2</v>
      </c>
    </row>
    <row r="15" spans="3:22" ht="13.8">
      <c r="C15" s="183"/>
      <c r="D15" s="919" t="s">
        <v>87</v>
      </c>
      <c r="E15" s="920"/>
      <c r="F15" s="921"/>
      <c r="G15" s="184"/>
      <c r="H15" s="526">
        <v>5809</v>
      </c>
      <c r="I15" s="526">
        <v>3307</v>
      </c>
      <c r="J15" s="527">
        <f>K15+L15+M15+N15</f>
        <v>2502</v>
      </c>
      <c r="K15" s="528">
        <v>994</v>
      </c>
      <c r="L15" s="528">
        <v>786</v>
      </c>
      <c r="M15" s="528">
        <v>429</v>
      </c>
      <c r="N15" s="540">
        <v>293</v>
      </c>
      <c r="O15" s="185"/>
      <c r="P15" s="530">
        <v>155480</v>
      </c>
      <c r="Q15" s="530">
        <v>135393</v>
      </c>
      <c r="R15" s="527">
        <f>S15+T15+U15+V15</f>
        <v>20087</v>
      </c>
      <c r="S15" s="528">
        <v>9277</v>
      </c>
      <c r="T15" s="531">
        <v>2729</v>
      </c>
      <c r="U15" s="528">
        <v>1198</v>
      </c>
      <c r="V15" s="528">
        <v>6883</v>
      </c>
    </row>
    <row r="16" spans="3:22" ht="13.8">
      <c r="C16" s="183"/>
      <c r="D16" s="946"/>
      <c r="E16" s="947"/>
      <c r="F16" s="948"/>
      <c r="G16" s="358"/>
      <c r="H16" s="541" t="s">
        <v>189</v>
      </c>
      <c r="I16" s="542">
        <f>I15/H15</f>
        <v>0.56928903425718713</v>
      </c>
      <c r="J16" s="543">
        <f>J15/H15</f>
        <v>0.43071096574281287</v>
      </c>
      <c r="K16" s="542">
        <f>K15/H15</f>
        <v>0.17111378894818385</v>
      </c>
      <c r="L16" s="542">
        <f>L15/H15</f>
        <v>0.1353072818040971</v>
      </c>
      <c r="M16" s="542">
        <f>M15/H15</f>
        <v>7.385092098467895E-2</v>
      </c>
      <c r="N16" s="535">
        <f>N15/H15</f>
        <v>5.0438974005852989E-2</v>
      </c>
      <c r="O16" s="182"/>
      <c r="P16" s="532" t="s">
        <v>189</v>
      </c>
      <c r="Q16" s="533">
        <f>Q15/P15</f>
        <v>0.87080653460252122</v>
      </c>
      <c r="R16" s="552">
        <f>R15/P15</f>
        <v>0.12919346539747878</v>
      </c>
      <c r="S16" s="553">
        <f>S15/P15</f>
        <v>5.9666838178543867E-2</v>
      </c>
      <c r="T16" s="554">
        <f>T15/P15</f>
        <v>1.7552096732698738E-2</v>
      </c>
      <c r="U16" s="553">
        <f>U15/P15</f>
        <v>7.7051710830975048E-3</v>
      </c>
      <c r="V16" s="548">
        <f>V15/P15</f>
        <v>4.4269359403138669E-2</v>
      </c>
    </row>
    <row r="17" spans="3:22" ht="13.8">
      <c r="C17" s="183"/>
      <c r="D17" s="183"/>
      <c r="E17" s="953" t="s">
        <v>283</v>
      </c>
      <c r="F17" s="954"/>
      <c r="G17" s="184"/>
      <c r="H17" s="526">
        <v>1582</v>
      </c>
      <c r="I17" s="526">
        <v>699</v>
      </c>
      <c r="J17" s="527">
        <f>K17+L17+M17+N17</f>
        <v>883</v>
      </c>
      <c r="K17" s="528">
        <v>270</v>
      </c>
      <c r="L17" s="528">
        <v>347</v>
      </c>
      <c r="M17" s="528">
        <v>230</v>
      </c>
      <c r="N17" s="529">
        <v>36</v>
      </c>
      <c r="O17" s="551"/>
      <c r="P17" s="555">
        <v>29303</v>
      </c>
      <c r="Q17" s="555">
        <v>25365</v>
      </c>
      <c r="R17" s="527">
        <f>S17+T17+U17+V17</f>
        <v>3938</v>
      </c>
      <c r="S17" s="556">
        <v>2565</v>
      </c>
      <c r="T17" s="557">
        <v>807</v>
      </c>
      <c r="U17" s="556">
        <v>215</v>
      </c>
      <c r="V17" s="558">
        <v>351</v>
      </c>
    </row>
    <row r="18" spans="3:22" ht="13.8">
      <c r="C18" s="183"/>
      <c r="D18" s="183"/>
      <c r="E18" s="955"/>
      <c r="F18" s="956"/>
      <c r="G18" s="358"/>
      <c r="H18" s="532" t="s">
        <v>189</v>
      </c>
      <c r="I18" s="542">
        <f>I17/H17</f>
        <v>0.44184576485461441</v>
      </c>
      <c r="J18" s="543">
        <f>J17/H17</f>
        <v>0.55815423514538554</v>
      </c>
      <c r="K18" s="542">
        <f>K17/H17</f>
        <v>0.17067003792667509</v>
      </c>
      <c r="L18" s="542">
        <f>L17/H17</f>
        <v>0.2193426042983565</v>
      </c>
      <c r="M18" s="542">
        <f>M17/H17</f>
        <v>0.14538558786346398</v>
      </c>
      <c r="N18" s="535">
        <f>N17/H17</f>
        <v>2.2756005056890013E-2</v>
      </c>
      <c r="O18" s="182"/>
      <c r="P18" s="532" t="s">
        <v>189</v>
      </c>
      <c r="Q18" s="533">
        <f>Q17/P17</f>
        <v>0.8656110295874142</v>
      </c>
      <c r="R18" s="552">
        <f>R17/P17</f>
        <v>0.13438897041258574</v>
      </c>
      <c r="S18" s="553">
        <f>S17/P17</f>
        <v>8.7533699621199196E-2</v>
      </c>
      <c r="T18" s="554">
        <f>T17/P17</f>
        <v>2.7539842336962085E-2</v>
      </c>
      <c r="U18" s="553">
        <f>U17/P17</f>
        <v>7.3371327167866774E-3</v>
      </c>
      <c r="V18" s="548">
        <f>V17/P17</f>
        <v>1.1978295737637784E-2</v>
      </c>
    </row>
    <row r="19" spans="3:22" ht="13.8">
      <c r="C19" s="183"/>
      <c r="D19" s="183"/>
      <c r="E19" s="946"/>
      <c r="F19" s="957" t="s">
        <v>284</v>
      </c>
      <c r="G19" s="184"/>
      <c r="H19" s="526">
        <v>1089</v>
      </c>
      <c r="I19" s="526">
        <v>472</v>
      </c>
      <c r="J19" s="527">
        <f>K19+L19+M19+N19</f>
        <v>617</v>
      </c>
      <c r="K19" s="528">
        <v>143</v>
      </c>
      <c r="L19" s="528">
        <v>274</v>
      </c>
      <c r="M19" s="528">
        <v>197</v>
      </c>
      <c r="N19" s="559">
        <v>3</v>
      </c>
      <c r="O19" s="551"/>
      <c r="P19" s="555">
        <v>13349</v>
      </c>
      <c r="Q19" s="555">
        <v>11970</v>
      </c>
      <c r="R19" s="527">
        <f>S19+T19+U19+V19</f>
        <v>1379</v>
      </c>
      <c r="S19" s="556">
        <v>848</v>
      </c>
      <c r="T19" s="557">
        <v>320</v>
      </c>
      <c r="U19" s="556">
        <v>98</v>
      </c>
      <c r="V19" s="528">
        <v>113</v>
      </c>
    </row>
    <row r="20" spans="3:22" ht="13.8">
      <c r="C20" s="183"/>
      <c r="D20" s="183"/>
      <c r="E20" s="922"/>
      <c r="F20" s="958"/>
      <c r="G20" s="560"/>
      <c r="H20" s="532" t="s">
        <v>189</v>
      </c>
      <c r="I20" s="533">
        <f>I19/H19</f>
        <v>0.43342516069788795</v>
      </c>
      <c r="J20" s="534">
        <f>J19/H19</f>
        <v>0.56657483930211205</v>
      </c>
      <c r="K20" s="533">
        <f>K19/H19</f>
        <v>0.13131313131313133</v>
      </c>
      <c r="L20" s="533">
        <f>L19/H19</f>
        <v>0.25160697887970618</v>
      </c>
      <c r="M20" s="533">
        <f>M19/H19</f>
        <v>0.18089990817263543</v>
      </c>
      <c r="N20" s="535">
        <f>N19/H19</f>
        <v>2.7548209366391185E-3</v>
      </c>
      <c r="O20" s="186"/>
      <c r="P20" s="561" t="s">
        <v>189</v>
      </c>
      <c r="Q20" s="544">
        <f>Q19/P19</f>
        <v>0.89669638175144206</v>
      </c>
      <c r="R20" s="545">
        <f>R19/P19</f>
        <v>0.10330361824855794</v>
      </c>
      <c r="S20" s="548">
        <f>S19/P19</f>
        <v>6.3525357704696986E-2</v>
      </c>
      <c r="T20" s="547">
        <f>T19/P19</f>
        <v>2.3971833096112068E-2</v>
      </c>
      <c r="U20" s="548">
        <f>U19/P19</f>
        <v>7.341373885684321E-3</v>
      </c>
      <c r="V20" s="548">
        <f>V19/P19</f>
        <v>8.4650535620645739E-3</v>
      </c>
    </row>
    <row r="21" spans="3:22" ht="13.8">
      <c r="C21" s="183"/>
      <c r="D21" s="183"/>
      <c r="E21" s="959" t="s">
        <v>285</v>
      </c>
      <c r="F21" s="960"/>
      <c r="G21" s="358"/>
      <c r="H21" s="526">
        <v>35</v>
      </c>
      <c r="I21" s="526">
        <v>28</v>
      </c>
      <c r="J21" s="527">
        <f>K21+L21+M21+N21</f>
        <v>7</v>
      </c>
      <c r="K21" s="528">
        <v>4</v>
      </c>
      <c r="L21" s="528">
        <v>3</v>
      </c>
      <c r="M21" s="528">
        <v>0</v>
      </c>
      <c r="N21" s="540">
        <v>0</v>
      </c>
      <c r="O21" s="185"/>
      <c r="P21" s="530">
        <v>9431</v>
      </c>
      <c r="Q21" s="530">
        <v>7869</v>
      </c>
      <c r="R21" s="527">
        <f>S21+T21+U21+V21</f>
        <v>1562</v>
      </c>
      <c r="S21" s="528">
        <v>846</v>
      </c>
      <c r="T21" s="531">
        <v>630</v>
      </c>
      <c r="U21" s="528">
        <v>71</v>
      </c>
      <c r="V21" s="562">
        <v>15</v>
      </c>
    </row>
    <row r="22" spans="3:22" ht="13.8">
      <c r="C22" s="183"/>
      <c r="D22" s="183"/>
      <c r="E22" s="961"/>
      <c r="F22" s="962"/>
      <c r="G22" s="560"/>
      <c r="H22" s="532" t="s">
        <v>189</v>
      </c>
      <c r="I22" s="533">
        <f>I21/H21</f>
        <v>0.8</v>
      </c>
      <c r="J22" s="534">
        <f>J21/H21</f>
        <v>0.2</v>
      </c>
      <c r="K22" s="533">
        <f>K21/H21</f>
        <v>0.11428571428571428</v>
      </c>
      <c r="L22" s="533">
        <f>L21/H21</f>
        <v>8.5714285714285715E-2</v>
      </c>
      <c r="M22" s="533">
        <f>M21/H21</f>
        <v>0</v>
      </c>
      <c r="N22" s="535">
        <f>N21/H21</f>
        <v>0</v>
      </c>
      <c r="O22" s="563"/>
      <c r="P22" s="561" t="s">
        <v>189</v>
      </c>
      <c r="Q22" s="544">
        <f>Q21/P21</f>
        <v>0.83437599406213547</v>
      </c>
      <c r="R22" s="545">
        <f>R21/P21</f>
        <v>0.1656240059378645</v>
      </c>
      <c r="S22" s="548">
        <f>S21/P21</f>
        <v>8.9704167108472066E-2</v>
      </c>
      <c r="T22" s="547">
        <f>T21/P21</f>
        <v>6.6800975506308979E-2</v>
      </c>
      <c r="U22" s="548">
        <f>U21/P21</f>
        <v>7.5283639062665676E-3</v>
      </c>
      <c r="V22" s="548">
        <f>V21/P21</f>
        <v>1.5904994168168805E-3</v>
      </c>
    </row>
    <row r="23" spans="3:22" ht="13.8">
      <c r="C23" s="183"/>
      <c r="D23" s="183"/>
      <c r="E23" s="963" t="s">
        <v>286</v>
      </c>
      <c r="F23" s="956"/>
      <c r="G23" s="358"/>
      <c r="H23" s="526">
        <v>2850</v>
      </c>
      <c r="I23" s="526">
        <v>1708</v>
      </c>
      <c r="J23" s="527">
        <f>K23+L23+M23+N23</f>
        <v>1142</v>
      </c>
      <c r="K23" s="528">
        <v>538</v>
      </c>
      <c r="L23" s="528">
        <v>393</v>
      </c>
      <c r="M23" s="528">
        <v>151</v>
      </c>
      <c r="N23" s="550">
        <v>60</v>
      </c>
      <c r="O23" s="551">
        <f>AG21</f>
        <v>0</v>
      </c>
      <c r="P23" s="530">
        <v>58064</v>
      </c>
      <c r="Q23" s="530">
        <v>56293</v>
      </c>
      <c r="R23" s="527">
        <f>S23+T23+U23+V23</f>
        <v>1771</v>
      </c>
      <c r="S23" s="528">
        <v>1457</v>
      </c>
      <c r="T23" s="531">
        <v>228</v>
      </c>
      <c r="U23" s="528">
        <v>78</v>
      </c>
      <c r="V23" s="562">
        <v>8</v>
      </c>
    </row>
    <row r="24" spans="3:22" ht="13.8">
      <c r="C24" s="183"/>
      <c r="D24" s="183"/>
      <c r="E24" s="964"/>
      <c r="F24" s="965"/>
      <c r="G24" s="560"/>
      <c r="H24" s="532" t="s">
        <v>189</v>
      </c>
      <c r="I24" s="533">
        <f>I23/H23</f>
        <v>0.59929824561403511</v>
      </c>
      <c r="J24" s="534">
        <f>J23/H23</f>
        <v>0.40070175438596489</v>
      </c>
      <c r="K24" s="533">
        <f>K23/H23</f>
        <v>0.1887719298245614</v>
      </c>
      <c r="L24" s="533">
        <f>L23/H23</f>
        <v>0.13789473684210526</v>
      </c>
      <c r="M24" s="533">
        <f>M23/H23</f>
        <v>5.2982456140350874E-2</v>
      </c>
      <c r="N24" s="535">
        <f>N23/H23</f>
        <v>2.1052631578947368E-2</v>
      </c>
      <c r="O24" s="186"/>
      <c r="P24" s="561" t="s">
        <v>189</v>
      </c>
      <c r="Q24" s="544">
        <f>Q23/P23</f>
        <v>0.96949917332598512</v>
      </c>
      <c r="R24" s="545">
        <f>R23/P23</f>
        <v>3.050082667401488E-2</v>
      </c>
      <c r="S24" s="548">
        <f>S23/P23</f>
        <v>2.5093000826674015E-2</v>
      </c>
      <c r="T24" s="547">
        <f>T23/P23</f>
        <v>3.9267015706806281E-3</v>
      </c>
      <c r="U24" s="548">
        <f>U23/P23</f>
        <v>1.3433452741802149E-3</v>
      </c>
      <c r="V24" s="564">
        <f>V23/P23</f>
        <v>1.3777900248002206E-4</v>
      </c>
    </row>
    <row r="25" spans="3:22" ht="13.8">
      <c r="C25" s="183"/>
      <c r="D25" s="183"/>
      <c r="E25" s="955" t="s">
        <v>287</v>
      </c>
      <c r="F25" s="956"/>
      <c r="G25" s="358"/>
      <c r="H25" s="526">
        <v>58</v>
      </c>
      <c r="I25" s="526">
        <v>8</v>
      </c>
      <c r="J25" s="527">
        <f>K25+L25+M25+N25</f>
        <v>50</v>
      </c>
      <c r="K25" s="528">
        <v>28</v>
      </c>
      <c r="L25" s="528">
        <v>5</v>
      </c>
      <c r="M25" s="528">
        <v>10</v>
      </c>
      <c r="N25" s="540">
        <v>7</v>
      </c>
      <c r="O25" s="185"/>
      <c r="P25" s="530">
        <v>2615</v>
      </c>
      <c r="Q25" s="530">
        <v>1242</v>
      </c>
      <c r="R25" s="527">
        <f>S25+T25+U25+V25</f>
        <v>1373</v>
      </c>
      <c r="S25" s="528">
        <v>451</v>
      </c>
      <c r="T25" s="531">
        <v>131</v>
      </c>
      <c r="U25" s="528">
        <v>109</v>
      </c>
      <c r="V25" s="528">
        <v>682</v>
      </c>
    </row>
    <row r="26" spans="3:22" ht="13.8">
      <c r="C26" s="183"/>
      <c r="D26" s="187"/>
      <c r="E26" s="966"/>
      <c r="F26" s="965"/>
      <c r="G26" s="181"/>
      <c r="H26" s="532" t="s">
        <v>189</v>
      </c>
      <c r="I26" s="533">
        <f>I25/H25</f>
        <v>0.13793103448275862</v>
      </c>
      <c r="J26" s="534">
        <f>J25/H25</f>
        <v>0.86206896551724133</v>
      </c>
      <c r="K26" s="533">
        <f>K25/H25</f>
        <v>0.48275862068965519</v>
      </c>
      <c r="L26" s="533">
        <f>L25/H25</f>
        <v>8.6206896551724144E-2</v>
      </c>
      <c r="M26" s="533">
        <f>M25/H25</f>
        <v>0.17241379310344829</v>
      </c>
      <c r="N26" s="535">
        <f>N25/H25</f>
        <v>0.1206896551724138</v>
      </c>
      <c r="O26" s="182"/>
      <c r="P26" s="532" t="s">
        <v>189</v>
      </c>
      <c r="Q26" s="533">
        <f>Q25/P25</f>
        <v>0.47495219885277246</v>
      </c>
      <c r="R26" s="552">
        <f>R25/P25</f>
        <v>0.52504780114722749</v>
      </c>
      <c r="S26" s="553">
        <f>S25/P25</f>
        <v>0.17246653919694072</v>
      </c>
      <c r="T26" s="554">
        <f>T25/P25</f>
        <v>5.0095602294455067E-2</v>
      </c>
      <c r="U26" s="553">
        <f>U25/P25</f>
        <v>4.1682600382409181E-2</v>
      </c>
      <c r="V26" s="548">
        <f>V25/P25</f>
        <v>0.26080305927342257</v>
      </c>
    </row>
    <row r="27" spans="3:22" ht="13.8">
      <c r="C27" s="183"/>
      <c r="D27" s="919" t="s">
        <v>288</v>
      </c>
      <c r="E27" s="920"/>
      <c r="F27" s="921"/>
      <c r="G27" s="184"/>
      <c r="H27" s="526">
        <f t="shared" ref="H27:N27" si="0">H9-H11-H15</f>
        <v>3513</v>
      </c>
      <c r="I27" s="526">
        <f t="shared" si="0"/>
        <v>2667</v>
      </c>
      <c r="J27" s="526">
        <f>J9-J11-J15</f>
        <v>846</v>
      </c>
      <c r="K27" s="526">
        <f t="shared" si="0"/>
        <v>312</v>
      </c>
      <c r="L27" s="526">
        <f t="shared" si="0"/>
        <v>157</v>
      </c>
      <c r="M27" s="526">
        <f t="shared" si="0"/>
        <v>164</v>
      </c>
      <c r="N27" s="526">
        <f t="shared" si="0"/>
        <v>213</v>
      </c>
      <c r="O27" s="185"/>
      <c r="P27" s="526">
        <f t="shared" ref="P27:V27" si="1">P9-P11-P15</f>
        <v>96580</v>
      </c>
      <c r="Q27" s="526">
        <f t="shared" si="1"/>
        <v>85027</v>
      </c>
      <c r="R27" s="526">
        <f>R9-R11-R15</f>
        <v>11553</v>
      </c>
      <c r="S27" s="526">
        <f t="shared" si="1"/>
        <v>5631</v>
      </c>
      <c r="T27" s="526">
        <f t="shared" si="1"/>
        <v>1454</v>
      </c>
      <c r="U27" s="526">
        <f t="shared" si="1"/>
        <v>1494</v>
      </c>
      <c r="V27" s="526">
        <f t="shared" si="1"/>
        <v>2974</v>
      </c>
    </row>
    <row r="28" spans="3:22" ht="13.8">
      <c r="C28" s="187"/>
      <c r="D28" s="922"/>
      <c r="E28" s="923"/>
      <c r="F28" s="924"/>
      <c r="G28" s="181"/>
      <c r="H28" s="532" t="s">
        <v>189</v>
      </c>
      <c r="I28" s="533">
        <f>I27/H27</f>
        <v>0.7591801878736123</v>
      </c>
      <c r="J28" s="534">
        <f>J27/H27</f>
        <v>0.2408198121263877</v>
      </c>
      <c r="K28" s="533">
        <f>K27/H27</f>
        <v>8.8812980358667803E-2</v>
      </c>
      <c r="L28" s="533">
        <f>L27/H27</f>
        <v>4.4691147167662967E-2</v>
      </c>
      <c r="M28" s="533">
        <f>M27/H27</f>
        <v>4.6683746085966413E-2</v>
      </c>
      <c r="N28" s="535">
        <f>N27/H27</f>
        <v>6.0631938514090523E-2</v>
      </c>
      <c r="O28" s="563"/>
      <c r="P28" s="565" t="s">
        <v>189</v>
      </c>
      <c r="Q28" s="533">
        <f>Q27/P27</f>
        <v>0.88037896044729758</v>
      </c>
      <c r="R28" s="552">
        <f>R27/P27</f>
        <v>0.11962103955270242</v>
      </c>
      <c r="S28" s="553">
        <f>S27/P27</f>
        <v>5.8303996686684616E-2</v>
      </c>
      <c r="T28" s="554">
        <f>T27/P27</f>
        <v>1.5054876786084075E-2</v>
      </c>
      <c r="U28" s="553">
        <f>U27/P27</f>
        <v>1.5469041209360115E-2</v>
      </c>
      <c r="V28" s="548">
        <f>V27/P27</f>
        <v>3.0793124870573618E-2</v>
      </c>
    </row>
    <row r="29" spans="3:22"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</row>
    <row r="30" spans="3:22"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</row>
    <row r="31" spans="3:22">
      <c r="C31" s="298"/>
      <c r="D31" s="925" t="s">
        <v>289</v>
      </c>
      <c r="E31" s="926"/>
      <c r="F31" s="926"/>
      <c r="G31" s="926"/>
      <c r="H31" s="926"/>
      <c r="I31" s="926"/>
      <c r="J31" s="926"/>
      <c r="K31" s="926"/>
      <c r="L31" s="926"/>
      <c r="M31" s="926"/>
      <c r="N31" s="926"/>
      <c r="O31" s="926"/>
      <c r="P31" s="926"/>
      <c r="Q31" s="926"/>
      <c r="R31" s="926"/>
      <c r="S31" s="926"/>
      <c r="T31" s="926"/>
      <c r="U31" s="298"/>
      <c r="V31" s="298"/>
    </row>
  </sheetData>
  <mergeCells count="24">
    <mergeCell ref="E21:F22"/>
    <mergeCell ref="E23:F24"/>
    <mergeCell ref="E25:F26"/>
    <mergeCell ref="O6:P8"/>
    <mergeCell ref="Q6:U6"/>
    <mergeCell ref="Q7:Q8"/>
    <mergeCell ref="R7:R8"/>
    <mergeCell ref="U7:V7"/>
    <mergeCell ref="D27:F28"/>
    <mergeCell ref="D31:T31"/>
    <mergeCell ref="C6:F8"/>
    <mergeCell ref="G6:H8"/>
    <mergeCell ref="I6:M6"/>
    <mergeCell ref="I7:I8"/>
    <mergeCell ref="J7:J8"/>
    <mergeCell ref="M7:N7"/>
    <mergeCell ref="C9:F10"/>
    <mergeCell ref="D11:F12"/>
    <mergeCell ref="D13:D14"/>
    <mergeCell ref="E13:F14"/>
    <mergeCell ref="D15:F16"/>
    <mergeCell ref="E17:F18"/>
    <mergeCell ref="E19:E20"/>
    <mergeCell ref="F19:F20"/>
  </mergeCells>
  <phoneticPr fontId="2"/>
  <pageMargins left="0.7" right="0.7" top="0.75" bottom="0.75" header="0.3" footer="0.3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C7:Q24"/>
  <sheetViews>
    <sheetView showGridLines="0" zoomScale="85" zoomScaleNormal="85" workbookViewId="0">
      <selection activeCell="K29" sqref="K29"/>
    </sheetView>
  </sheetViews>
  <sheetFormatPr defaultRowHeight="13.2"/>
  <cols>
    <col min="2" max="2" width="0.88671875" customWidth="1"/>
    <col min="3" max="3" width="3.77734375" customWidth="1"/>
    <col min="4" max="4" width="13.6640625" customWidth="1"/>
    <col min="5" max="5" width="6.6640625" customWidth="1"/>
    <col min="6" max="14" width="10.6640625" customWidth="1"/>
    <col min="15" max="15" width="10.6640625" style="298" customWidth="1"/>
    <col min="16" max="16" width="10.6640625" style="169" customWidth="1"/>
    <col min="17" max="17" width="10.6640625" style="22" customWidth="1"/>
    <col min="18" max="18" width="0.88671875" customWidth="1"/>
  </cols>
  <sheetData>
    <row r="7" spans="3:17" ht="21" customHeight="1">
      <c r="C7" s="6" t="s">
        <v>103</v>
      </c>
    </row>
    <row r="9" spans="3:17" ht="35.25" customHeight="1">
      <c r="C9" s="971"/>
      <c r="D9" s="972"/>
      <c r="E9" s="973"/>
      <c r="F9" s="188" t="s">
        <v>21</v>
      </c>
      <c r="G9" s="188" t="s">
        <v>22</v>
      </c>
      <c r="H9" s="188" t="s">
        <v>23</v>
      </c>
      <c r="I9" s="188" t="s">
        <v>24</v>
      </c>
      <c r="J9" s="188" t="s">
        <v>25</v>
      </c>
      <c r="K9" s="188" t="s">
        <v>26</v>
      </c>
      <c r="L9" s="188" t="s">
        <v>27</v>
      </c>
      <c r="M9" s="188" t="s">
        <v>28</v>
      </c>
      <c r="N9" s="189" t="s">
        <v>121</v>
      </c>
      <c r="O9" s="585" t="s">
        <v>187</v>
      </c>
      <c r="P9" s="322" t="s">
        <v>73</v>
      </c>
      <c r="Q9" s="323" t="s">
        <v>74</v>
      </c>
    </row>
    <row r="10" spans="3:17" ht="13.8">
      <c r="C10" s="974" t="s">
        <v>140</v>
      </c>
      <c r="D10" s="974"/>
      <c r="E10" s="584" t="s">
        <v>155</v>
      </c>
      <c r="F10" s="568">
        <v>4690</v>
      </c>
      <c r="G10" s="568">
        <v>4226</v>
      </c>
      <c r="H10" s="568">
        <v>4745</v>
      </c>
      <c r="I10" s="568">
        <v>5551</v>
      </c>
      <c r="J10" s="569">
        <v>4850</v>
      </c>
      <c r="K10" s="569">
        <v>5090</v>
      </c>
      <c r="L10" s="570">
        <v>5994</v>
      </c>
      <c r="M10" s="571">
        <v>6662</v>
      </c>
      <c r="N10" s="570">
        <v>8112</v>
      </c>
      <c r="O10" s="570">
        <v>8353</v>
      </c>
      <c r="P10" s="576">
        <f>O10-N10</f>
        <v>241</v>
      </c>
      <c r="Q10" s="577">
        <f>P10/N10</f>
        <v>2.9709072978303747E-2</v>
      </c>
    </row>
    <row r="11" spans="3:17" ht="13.8">
      <c r="C11" s="975"/>
      <c r="D11" s="975"/>
      <c r="E11" s="584" t="s">
        <v>156</v>
      </c>
      <c r="F11" s="572">
        <v>4159</v>
      </c>
      <c r="G11" s="572">
        <v>3726</v>
      </c>
      <c r="H11" s="572">
        <v>4264</v>
      </c>
      <c r="I11" s="572">
        <v>4902</v>
      </c>
      <c r="J11" s="573">
        <v>3855</v>
      </c>
      <c r="K11" s="573">
        <v>4012</v>
      </c>
      <c r="L11" s="574">
        <v>4715</v>
      </c>
      <c r="M11" s="575">
        <v>5238</v>
      </c>
      <c r="N11" s="574">
        <v>6092</v>
      </c>
      <c r="O11" s="574">
        <v>6122</v>
      </c>
      <c r="P11" s="578">
        <f t="shared" ref="P11:P23" si="0">O11-N11</f>
        <v>30</v>
      </c>
      <c r="Q11" s="579">
        <f t="shared" ref="Q11:Q23" si="1">P11/N11</f>
        <v>4.9244911359159552E-3</v>
      </c>
    </row>
    <row r="12" spans="3:17" ht="13.8">
      <c r="C12" s="976"/>
      <c r="D12" s="974" t="s">
        <v>141</v>
      </c>
      <c r="E12" s="584" t="s">
        <v>155</v>
      </c>
      <c r="F12" s="568">
        <v>2819</v>
      </c>
      <c r="G12" s="568">
        <v>2436</v>
      </c>
      <c r="H12" s="568">
        <v>3232</v>
      </c>
      <c r="I12" s="568">
        <v>3855</v>
      </c>
      <c r="J12" s="569">
        <v>3154</v>
      </c>
      <c r="K12" s="569">
        <v>3343</v>
      </c>
      <c r="L12" s="570">
        <v>3992</v>
      </c>
      <c r="M12" s="571">
        <v>4744</v>
      </c>
      <c r="N12" s="570">
        <v>5897</v>
      </c>
      <c r="O12" s="570">
        <v>6534</v>
      </c>
      <c r="P12" s="576">
        <f t="shared" si="0"/>
        <v>637</v>
      </c>
      <c r="Q12" s="577">
        <f t="shared" si="1"/>
        <v>0.10802102764117348</v>
      </c>
    </row>
    <row r="13" spans="3:17" ht="13.8">
      <c r="C13" s="977"/>
      <c r="D13" s="974"/>
      <c r="E13" s="584" t="s">
        <v>156</v>
      </c>
      <c r="F13" s="572">
        <v>2435</v>
      </c>
      <c r="G13" s="572">
        <v>2166</v>
      </c>
      <c r="H13" s="572">
        <v>2825</v>
      </c>
      <c r="I13" s="572">
        <v>3374</v>
      </c>
      <c r="J13" s="573">
        <v>2391</v>
      </c>
      <c r="K13" s="573">
        <v>2520</v>
      </c>
      <c r="L13" s="574">
        <v>3000</v>
      </c>
      <c r="M13" s="575">
        <v>3541</v>
      </c>
      <c r="N13" s="574">
        <v>4279</v>
      </c>
      <c r="O13" s="574">
        <v>4587</v>
      </c>
      <c r="P13" s="578">
        <f t="shared" si="0"/>
        <v>308</v>
      </c>
      <c r="Q13" s="579">
        <f t="shared" si="1"/>
        <v>7.1979434447300775E-2</v>
      </c>
    </row>
    <row r="14" spans="3:17" ht="13.8">
      <c r="C14" s="977"/>
      <c r="D14" s="975" t="s">
        <v>161</v>
      </c>
      <c r="E14" s="584" t="s">
        <v>155</v>
      </c>
      <c r="F14" s="568">
        <v>261</v>
      </c>
      <c r="G14" s="568">
        <v>228</v>
      </c>
      <c r="H14" s="568">
        <v>192</v>
      </c>
      <c r="I14" s="568">
        <v>241</v>
      </c>
      <c r="J14" s="569">
        <v>239</v>
      </c>
      <c r="K14" s="569">
        <v>190</v>
      </c>
      <c r="L14" s="570">
        <v>153</v>
      </c>
      <c r="M14" s="571">
        <v>162</v>
      </c>
      <c r="N14" s="570">
        <v>180</v>
      </c>
      <c r="O14" s="570">
        <v>100</v>
      </c>
      <c r="P14" s="576">
        <f t="shared" si="0"/>
        <v>-80</v>
      </c>
      <c r="Q14" s="577">
        <f t="shared" si="1"/>
        <v>-0.44444444444444442</v>
      </c>
    </row>
    <row r="15" spans="3:17" ht="13.8">
      <c r="C15" s="977"/>
      <c r="D15" s="978"/>
      <c r="E15" s="584" t="s">
        <v>156</v>
      </c>
      <c r="F15" s="572">
        <v>421</v>
      </c>
      <c r="G15" s="572">
        <v>307</v>
      </c>
      <c r="H15" s="572">
        <v>299</v>
      </c>
      <c r="I15" s="572">
        <v>289</v>
      </c>
      <c r="J15" s="573">
        <v>277</v>
      </c>
      <c r="K15" s="573">
        <v>220</v>
      </c>
      <c r="L15" s="574">
        <v>211</v>
      </c>
      <c r="M15" s="575">
        <v>224</v>
      </c>
      <c r="N15" s="574">
        <v>190</v>
      </c>
      <c r="O15" s="574">
        <v>118</v>
      </c>
      <c r="P15" s="580">
        <f t="shared" si="0"/>
        <v>-72</v>
      </c>
      <c r="Q15" s="581">
        <f t="shared" si="1"/>
        <v>-0.37894736842105264</v>
      </c>
    </row>
    <row r="16" spans="3:17" ht="13.8">
      <c r="C16" s="977"/>
      <c r="D16" s="979" t="s">
        <v>143</v>
      </c>
      <c r="E16" s="584" t="s">
        <v>155</v>
      </c>
      <c r="F16" s="568">
        <v>79</v>
      </c>
      <c r="G16" s="568">
        <v>101</v>
      </c>
      <c r="H16" s="568">
        <v>94</v>
      </c>
      <c r="I16" s="568">
        <v>86</v>
      </c>
      <c r="J16" s="569">
        <v>64</v>
      </c>
      <c r="K16" s="569">
        <v>49</v>
      </c>
      <c r="L16" s="570">
        <v>30</v>
      </c>
      <c r="M16" s="571">
        <v>25</v>
      </c>
      <c r="N16" s="570">
        <v>24</v>
      </c>
      <c r="O16" s="570">
        <v>18</v>
      </c>
      <c r="P16" s="582">
        <f t="shared" si="0"/>
        <v>-6</v>
      </c>
      <c r="Q16" s="583">
        <f t="shared" si="1"/>
        <v>-0.25</v>
      </c>
    </row>
    <row r="17" spans="3:17" ht="13.8">
      <c r="C17" s="977"/>
      <c r="D17" s="980"/>
      <c r="E17" s="584" t="s">
        <v>156</v>
      </c>
      <c r="F17" s="572">
        <v>63</v>
      </c>
      <c r="G17" s="572">
        <v>68</v>
      </c>
      <c r="H17" s="572">
        <v>50</v>
      </c>
      <c r="I17" s="572">
        <v>51</v>
      </c>
      <c r="J17" s="573">
        <v>40</v>
      </c>
      <c r="K17" s="573">
        <v>36</v>
      </c>
      <c r="L17" s="574">
        <v>18</v>
      </c>
      <c r="M17" s="575">
        <v>14</v>
      </c>
      <c r="N17" s="574">
        <v>18</v>
      </c>
      <c r="O17" s="574">
        <v>6</v>
      </c>
      <c r="P17" s="578">
        <f t="shared" si="0"/>
        <v>-12</v>
      </c>
      <c r="Q17" s="579">
        <f t="shared" si="1"/>
        <v>-0.66666666666666663</v>
      </c>
    </row>
    <row r="18" spans="3:17" ht="13.8">
      <c r="C18" s="977"/>
      <c r="D18" s="974" t="s">
        <v>144</v>
      </c>
      <c r="E18" s="584" t="s">
        <v>155</v>
      </c>
      <c r="F18" s="568">
        <v>94</v>
      </c>
      <c r="G18" s="568">
        <v>95</v>
      </c>
      <c r="H18" s="568">
        <v>88</v>
      </c>
      <c r="I18" s="568">
        <v>98</v>
      </c>
      <c r="J18" s="569">
        <v>123</v>
      </c>
      <c r="K18" s="569">
        <v>135</v>
      </c>
      <c r="L18" s="570">
        <v>143</v>
      </c>
      <c r="M18" s="571">
        <v>141</v>
      </c>
      <c r="N18" s="570">
        <v>145</v>
      </c>
      <c r="O18" s="570">
        <v>164</v>
      </c>
      <c r="P18" s="576">
        <f t="shared" si="0"/>
        <v>19</v>
      </c>
      <c r="Q18" s="577">
        <f t="shared" si="1"/>
        <v>0.1310344827586207</v>
      </c>
    </row>
    <row r="19" spans="3:17" ht="13.8">
      <c r="C19" s="977"/>
      <c r="D19" s="974"/>
      <c r="E19" s="584" t="s">
        <v>156</v>
      </c>
      <c r="F19" s="572">
        <v>76</v>
      </c>
      <c r="G19" s="572">
        <v>76</v>
      </c>
      <c r="H19" s="572">
        <v>83</v>
      </c>
      <c r="I19" s="572">
        <v>80</v>
      </c>
      <c r="J19" s="573">
        <v>99</v>
      </c>
      <c r="K19" s="573">
        <v>116</v>
      </c>
      <c r="L19" s="574">
        <v>120</v>
      </c>
      <c r="M19" s="575">
        <v>125</v>
      </c>
      <c r="N19" s="574">
        <v>127</v>
      </c>
      <c r="O19" s="574">
        <v>133</v>
      </c>
      <c r="P19" s="578">
        <f t="shared" si="0"/>
        <v>6</v>
      </c>
      <c r="Q19" s="579">
        <f t="shared" si="1"/>
        <v>4.7244094488188976E-2</v>
      </c>
    </row>
    <row r="20" spans="3:17" ht="13.8">
      <c r="C20" s="977"/>
      <c r="D20" s="974" t="s">
        <v>145</v>
      </c>
      <c r="E20" s="584" t="s">
        <v>155</v>
      </c>
      <c r="F20" s="568">
        <v>698</v>
      </c>
      <c r="G20" s="568">
        <v>600</v>
      </c>
      <c r="H20" s="568">
        <v>513</v>
      </c>
      <c r="I20" s="568">
        <v>527</v>
      </c>
      <c r="J20" s="569">
        <v>560</v>
      </c>
      <c r="K20" s="569">
        <v>641</v>
      </c>
      <c r="L20" s="570">
        <v>838</v>
      </c>
      <c r="M20" s="571">
        <v>809</v>
      </c>
      <c r="N20" s="570">
        <v>890</v>
      </c>
      <c r="O20" s="570">
        <v>686</v>
      </c>
      <c r="P20" s="576">
        <f t="shared" si="0"/>
        <v>-204</v>
      </c>
      <c r="Q20" s="577">
        <f t="shared" si="1"/>
        <v>-0.2292134831460674</v>
      </c>
    </row>
    <row r="21" spans="3:17" ht="13.8">
      <c r="C21" s="977"/>
      <c r="D21" s="974"/>
      <c r="E21" s="584" t="s">
        <v>156</v>
      </c>
      <c r="F21" s="572">
        <v>497</v>
      </c>
      <c r="G21" s="572">
        <v>436</v>
      </c>
      <c r="H21" s="572">
        <v>411</v>
      </c>
      <c r="I21" s="572">
        <v>427</v>
      </c>
      <c r="J21" s="573">
        <v>410</v>
      </c>
      <c r="K21" s="573">
        <v>465</v>
      </c>
      <c r="L21" s="574">
        <v>617</v>
      </c>
      <c r="M21" s="575">
        <v>608</v>
      </c>
      <c r="N21" s="574">
        <v>749</v>
      </c>
      <c r="O21" s="574">
        <v>525</v>
      </c>
      <c r="P21" s="578">
        <f t="shared" si="0"/>
        <v>-224</v>
      </c>
      <c r="Q21" s="579">
        <f t="shared" si="1"/>
        <v>-0.29906542056074764</v>
      </c>
    </row>
    <row r="22" spans="3:17" ht="13.8">
      <c r="C22" s="977"/>
      <c r="D22" s="981" t="s">
        <v>146</v>
      </c>
      <c r="E22" s="584" t="s">
        <v>155</v>
      </c>
      <c r="F22" s="568">
        <v>739</v>
      </c>
      <c r="G22" s="568">
        <v>766</v>
      </c>
      <c r="H22" s="568">
        <v>626</v>
      </c>
      <c r="I22" s="568">
        <v>744</v>
      </c>
      <c r="J22" s="569">
        <v>710</v>
      </c>
      <c r="K22" s="569">
        <v>732</v>
      </c>
      <c r="L22" s="570">
        <v>838</v>
      </c>
      <c r="M22" s="571">
        <v>781</v>
      </c>
      <c r="N22" s="570">
        <v>976</v>
      </c>
      <c r="O22" s="570">
        <v>851</v>
      </c>
      <c r="P22" s="576">
        <f t="shared" si="0"/>
        <v>-125</v>
      </c>
      <c r="Q22" s="577">
        <f t="shared" si="1"/>
        <v>-0.12807377049180327</v>
      </c>
    </row>
    <row r="23" spans="3:17" ht="13.8">
      <c r="C23" s="977"/>
      <c r="D23" s="974"/>
      <c r="E23" s="584" t="s">
        <v>156</v>
      </c>
      <c r="F23" s="572">
        <v>667</v>
      </c>
      <c r="G23" s="572">
        <v>673</v>
      </c>
      <c r="H23" s="572">
        <v>596</v>
      </c>
      <c r="I23" s="572">
        <v>681</v>
      </c>
      <c r="J23" s="573">
        <v>638</v>
      </c>
      <c r="K23" s="573">
        <v>655</v>
      </c>
      <c r="L23" s="574">
        <v>749</v>
      </c>
      <c r="M23" s="575">
        <v>726</v>
      </c>
      <c r="N23" s="574">
        <v>729</v>
      </c>
      <c r="O23" s="574">
        <v>753</v>
      </c>
      <c r="P23" s="578">
        <f t="shared" si="0"/>
        <v>24</v>
      </c>
      <c r="Q23" s="579">
        <f t="shared" si="1"/>
        <v>3.292181069958848E-2</v>
      </c>
    </row>
    <row r="24" spans="3:17" ht="5.25" customHeight="1"/>
  </sheetData>
  <mergeCells count="9">
    <mergeCell ref="C9:E9"/>
    <mergeCell ref="C10:D11"/>
    <mergeCell ref="C12:C23"/>
    <mergeCell ref="D12:D13"/>
    <mergeCell ref="D14:D15"/>
    <mergeCell ref="D16:D17"/>
    <mergeCell ref="D18:D19"/>
    <mergeCell ref="D20:D21"/>
    <mergeCell ref="D22:D23"/>
  </mergeCells>
  <phoneticPr fontId="2"/>
  <pageMargins left="0.7" right="0.7" top="0.75" bottom="0.75" header="0.3" footer="0.3"/>
  <pageSetup paperSize="9" scale="82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4:Z23"/>
  <sheetViews>
    <sheetView showGridLines="0" zoomScale="85" zoomScaleNormal="85" workbookViewId="0">
      <selection activeCell="K26" sqref="K26"/>
    </sheetView>
  </sheetViews>
  <sheetFormatPr defaultRowHeight="13.2"/>
  <cols>
    <col min="1" max="1" width="3.109375" customWidth="1"/>
    <col min="2" max="2" width="0.77734375" customWidth="1"/>
    <col min="3" max="5" width="2.6640625" customWidth="1"/>
    <col min="6" max="6" width="8.6640625" customWidth="1"/>
    <col min="7" max="9" width="7.6640625" customWidth="1"/>
    <col min="10" max="10" width="7.6640625" style="169" customWidth="1"/>
    <col min="11" max="12" width="7.6640625" customWidth="1"/>
    <col min="13" max="13" width="7.6640625" style="169" customWidth="1"/>
    <col min="14" max="15" width="7.6640625" customWidth="1"/>
    <col min="16" max="16" width="7.6640625" style="169" customWidth="1"/>
    <col min="17" max="18" width="7.6640625" customWidth="1"/>
    <col min="19" max="19" width="7.6640625" style="169" customWidth="1"/>
    <col min="20" max="21" width="7.6640625" customWidth="1"/>
    <col min="22" max="22" width="7.6640625" style="169" customWidth="1"/>
    <col min="23" max="24" width="7.6640625" customWidth="1"/>
    <col min="25" max="25" width="7.6640625" style="169" customWidth="1"/>
    <col min="26" max="26" width="1.44140625" customWidth="1"/>
  </cols>
  <sheetData>
    <row r="4" spans="2:26" ht="14.4">
      <c r="C4" s="6" t="s">
        <v>104</v>
      </c>
    </row>
    <row r="5" spans="2:26">
      <c r="B5" s="128"/>
      <c r="C5" s="129"/>
      <c r="D5" s="129"/>
      <c r="E5" s="129"/>
      <c r="F5" s="129"/>
      <c r="G5" s="129"/>
      <c r="H5" s="472"/>
      <c r="I5" s="473"/>
      <c r="J5" s="600"/>
      <c r="K5" s="473"/>
      <c r="L5" s="473"/>
      <c r="M5" s="600"/>
      <c r="N5" s="473"/>
      <c r="O5" s="473"/>
      <c r="P5" s="600"/>
      <c r="Q5" s="473"/>
      <c r="R5" s="473"/>
      <c r="S5" s="600"/>
      <c r="T5" s="473"/>
      <c r="U5" s="473"/>
      <c r="V5" s="600"/>
      <c r="W5" s="473"/>
      <c r="X5" s="473"/>
      <c r="Y5" s="601"/>
      <c r="Z5" s="128"/>
    </row>
    <row r="7" spans="2:26">
      <c r="C7" s="1014"/>
      <c r="D7" s="1015"/>
      <c r="E7" s="1015"/>
      <c r="F7" s="1015"/>
      <c r="G7" s="1015"/>
      <c r="H7" s="1016" t="s">
        <v>229</v>
      </c>
      <c r="I7" s="1016"/>
      <c r="J7" s="1016"/>
      <c r="K7" s="190"/>
      <c r="L7" s="190"/>
      <c r="M7" s="586"/>
      <c r="N7" s="587"/>
      <c r="O7" s="190"/>
      <c r="P7" s="586"/>
      <c r="Q7" s="190"/>
      <c r="R7" s="190"/>
      <c r="S7" s="586"/>
      <c r="T7" s="190"/>
      <c r="U7" s="190"/>
      <c r="V7" s="586"/>
      <c r="W7" s="190"/>
      <c r="X7" s="190"/>
      <c r="Y7" s="588"/>
    </row>
    <row r="8" spans="2:26">
      <c r="C8" s="1014"/>
      <c r="D8" s="1015"/>
      <c r="E8" s="1015"/>
      <c r="F8" s="1015"/>
      <c r="G8" s="1015"/>
      <c r="H8" s="1017"/>
      <c r="I8" s="1017"/>
      <c r="J8" s="1018"/>
      <c r="K8" s="1000" t="s">
        <v>230</v>
      </c>
      <c r="L8" s="1001"/>
      <c r="M8" s="1002"/>
      <c r="N8" s="1000" t="s">
        <v>231</v>
      </c>
      <c r="O8" s="1001"/>
      <c r="P8" s="1002"/>
      <c r="Q8" s="1000" t="s">
        <v>234</v>
      </c>
      <c r="R8" s="1001"/>
      <c r="S8" s="1002"/>
      <c r="T8" s="1000" t="s">
        <v>290</v>
      </c>
      <c r="U8" s="1001"/>
      <c r="V8" s="1002"/>
      <c r="W8" s="1000" t="s">
        <v>291</v>
      </c>
      <c r="X8" s="1001"/>
      <c r="Y8" s="1002"/>
    </row>
    <row r="9" spans="2:26" ht="13.8">
      <c r="C9" s="1014"/>
      <c r="D9" s="1015"/>
      <c r="E9" s="1015"/>
      <c r="F9" s="1015"/>
      <c r="G9" s="1015"/>
      <c r="H9" s="589" t="s">
        <v>292</v>
      </c>
      <c r="I9" s="589" t="s">
        <v>194</v>
      </c>
      <c r="J9" s="590" t="s">
        <v>236</v>
      </c>
      <c r="K9" s="589" t="s">
        <v>292</v>
      </c>
      <c r="L9" s="589" t="s">
        <v>194</v>
      </c>
      <c r="M9" s="590" t="s">
        <v>236</v>
      </c>
      <c r="N9" s="589" t="s">
        <v>292</v>
      </c>
      <c r="O9" s="589" t="s">
        <v>194</v>
      </c>
      <c r="P9" s="590" t="s">
        <v>236</v>
      </c>
      <c r="Q9" s="589" t="s">
        <v>292</v>
      </c>
      <c r="R9" s="589" t="s">
        <v>194</v>
      </c>
      <c r="S9" s="590" t="s">
        <v>236</v>
      </c>
      <c r="T9" s="589" t="s">
        <v>292</v>
      </c>
      <c r="U9" s="589" t="s">
        <v>194</v>
      </c>
      <c r="V9" s="590" t="s">
        <v>236</v>
      </c>
      <c r="W9" s="589" t="s">
        <v>292</v>
      </c>
      <c r="X9" s="589" t="s">
        <v>194</v>
      </c>
      <c r="Y9" s="590" t="s">
        <v>236</v>
      </c>
    </row>
    <row r="10" spans="2:26" ht="13.8">
      <c r="C10" s="1003" t="s">
        <v>293</v>
      </c>
      <c r="D10" s="1004"/>
      <c r="E10" s="1004"/>
      <c r="F10" s="1005"/>
      <c r="G10" s="591" t="s">
        <v>238</v>
      </c>
      <c r="H10" s="592">
        <v>8112</v>
      </c>
      <c r="I10" s="592">
        <v>8353</v>
      </c>
      <c r="J10" s="593">
        <f>I10-H10</f>
        <v>241</v>
      </c>
      <c r="K10" s="592">
        <v>3019</v>
      </c>
      <c r="L10" s="592">
        <v>3924</v>
      </c>
      <c r="M10" s="593">
        <f>L10-K10</f>
        <v>905</v>
      </c>
      <c r="N10" s="592">
        <v>2164</v>
      </c>
      <c r="O10" s="592">
        <v>1729</v>
      </c>
      <c r="P10" s="593">
        <f>O10-N10</f>
        <v>-435</v>
      </c>
      <c r="Q10" s="592">
        <v>432</v>
      </c>
      <c r="R10" s="592">
        <v>505</v>
      </c>
      <c r="S10" s="593">
        <f>R10-Q10</f>
        <v>73</v>
      </c>
      <c r="T10" s="592">
        <v>474</v>
      </c>
      <c r="U10" s="592">
        <v>468</v>
      </c>
      <c r="V10" s="593">
        <f>U10-T10</f>
        <v>-6</v>
      </c>
      <c r="W10" s="592">
        <v>324</v>
      </c>
      <c r="X10" s="592">
        <v>246</v>
      </c>
      <c r="Y10" s="593">
        <f>X10-W10</f>
        <v>-78</v>
      </c>
    </row>
    <row r="11" spans="2:26" ht="13.8">
      <c r="C11" s="1006"/>
      <c r="D11" s="1007"/>
      <c r="E11" s="1007"/>
      <c r="F11" s="1008"/>
      <c r="G11" s="594" t="s">
        <v>239</v>
      </c>
      <c r="H11" s="595">
        <v>6092</v>
      </c>
      <c r="I11" s="595">
        <v>6122</v>
      </c>
      <c r="J11" s="596">
        <f t="shared" ref="J11:J23" si="0">I11-H11</f>
        <v>30</v>
      </c>
      <c r="K11" s="595">
        <v>2121</v>
      </c>
      <c r="L11" s="595">
        <v>2724</v>
      </c>
      <c r="M11" s="596">
        <f t="shared" ref="M11:M23" si="1">L11-K11</f>
        <v>603</v>
      </c>
      <c r="N11" s="595">
        <v>1497</v>
      </c>
      <c r="O11" s="595">
        <v>1226</v>
      </c>
      <c r="P11" s="596">
        <f t="shared" ref="P11:P23" si="2">O11-N11</f>
        <v>-271</v>
      </c>
      <c r="Q11" s="595">
        <v>355</v>
      </c>
      <c r="R11" s="595">
        <v>430</v>
      </c>
      <c r="S11" s="596">
        <f t="shared" ref="S11:S23" si="3">R11-Q11</f>
        <v>75</v>
      </c>
      <c r="T11" s="595">
        <v>446</v>
      </c>
      <c r="U11" s="595">
        <v>420</v>
      </c>
      <c r="V11" s="596">
        <f t="shared" ref="V11:V23" si="4">U11-T11</f>
        <v>-26</v>
      </c>
      <c r="W11" s="595">
        <v>240</v>
      </c>
      <c r="X11" s="595">
        <v>183</v>
      </c>
      <c r="Y11" s="596">
        <f t="shared" ref="Y11:Y23" si="5">X11-W11</f>
        <v>-57</v>
      </c>
    </row>
    <row r="12" spans="2:26" ht="13.8">
      <c r="C12" s="359"/>
      <c r="D12" s="988" t="s">
        <v>294</v>
      </c>
      <c r="E12" s="1009"/>
      <c r="F12" s="1010"/>
      <c r="G12" s="591" t="s">
        <v>238</v>
      </c>
      <c r="H12" s="592">
        <v>5897</v>
      </c>
      <c r="I12" s="592">
        <v>6534</v>
      </c>
      <c r="J12" s="593">
        <f t="shared" si="0"/>
        <v>637</v>
      </c>
      <c r="K12" s="592">
        <v>2721</v>
      </c>
      <c r="L12" s="592">
        <v>3468</v>
      </c>
      <c r="M12" s="593">
        <f t="shared" si="1"/>
        <v>747</v>
      </c>
      <c r="N12" s="592">
        <v>1493</v>
      </c>
      <c r="O12" s="592">
        <v>1259</v>
      </c>
      <c r="P12" s="593">
        <f t="shared" si="2"/>
        <v>-234</v>
      </c>
      <c r="Q12" s="592">
        <v>308</v>
      </c>
      <c r="R12" s="592">
        <v>360</v>
      </c>
      <c r="S12" s="593">
        <f t="shared" si="3"/>
        <v>52</v>
      </c>
      <c r="T12" s="592">
        <v>365</v>
      </c>
      <c r="U12" s="592">
        <v>424</v>
      </c>
      <c r="V12" s="593">
        <f t="shared" si="4"/>
        <v>59</v>
      </c>
      <c r="W12" s="592">
        <v>308</v>
      </c>
      <c r="X12" s="592">
        <v>233</v>
      </c>
      <c r="Y12" s="593">
        <f t="shared" si="5"/>
        <v>-75</v>
      </c>
    </row>
    <row r="13" spans="2:26" ht="13.8">
      <c r="C13" s="359"/>
      <c r="D13" s="1006"/>
      <c r="E13" s="1007"/>
      <c r="F13" s="1008"/>
      <c r="G13" s="594" t="s">
        <v>239</v>
      </c>
      <c r="H13" s="595">
        <v>4279</v>
      </c>
      <c r="I13" s="595">
        <v>4587</v>
      </c>
      <c r="J13" s="596">
        <f t="shared" si="0"/>
        <v>308</v>
      </c>
      <c r="K13" s="595">
        <v>1869</v>
      </c>
      <c r="L13" s="595">
        <v>2332</v>
      </c>
      <c r="M13" s="596">
        <f t="shared" si="1"/>
        <v>463</v>
      </c>
      <c r="N13" s="595">
        <v>1068</v>
      </c>
      <c r="O13" s="595">
        <v>846</v>
      </c>
      <c r="P13" s="596">
        <f t="shared" si="2"/>
        <v>-222</v>
      </c>
      <c r="Q13" s="595">
        <v>254</v>
      </c>
      <c r="R13" s="595">
        <v>292</v>
      </c>
      <c r="S13" s="596">
        <f t="shared" si="3"/>
        <v>38</v>
      </c>
      <c r="T13" s="595">
        <v>302</v>
      </c>
      <c r="U13" s="595">
        <v>368</v>
      </c>
      <c r="V13" s="596">
        <f t="shared" si="4"/>
        <v>66</v>
      </c>
      <c r="W13" s="595">
        <v>217</v>
      </c>
      <c r="X13" s="595">
        <v>171</v>
      </c>
      <c r="Y13" s="596">
        <f t="shared" si="5"/>
        <v>-46</v>
      </c>
    </row>
    <row r="14" spans="2:26" ht="13.8">
      <c r="C14" s="359"/>
      <c r="D14" s="982" t="s">
        <v>295</v>
      </c>
      <c r="E14" s="983"/>
      <c r="F14" s="984"/>
      <c r="G14" s="591" t="s">
        <v>238</v>
      </c>
      <c r="H14" s="592">
        <v>180</v>
      </c>
      <c r="I14" s="592">
        <v>100</v>
      </c>
      <c r="J14" s="593">
        <f t="shared" si="0"/>
        <v>-80</v>
      </c>
      <c r="K14" s="592">
        <v>2</v>
      </c>
      <c r="L14" s="592">
        <v>0</v>
      </c>
      <c r="M14" s="593">
        <f t="shared" si="1"/>
        <v>-2</v>
      </c>
      <c r="N14" s="592">
        <v>132</v>
      </c>
      <c r="O14" s="592">
        <v>75</v>
      </c>
      <c r="P14" s="593">
        <f t="shared" si="2"/>
        <v>-57</v>
      </c>
      <c r="Q14" s="592">
        <v>5</v>
      </c>
      <c r="R14" s="592">
        <v>8</v>
      </c>
      <c r="S14" s="593">
        <f t="shared" si="3"/>
        <v>3</v>
      </c>
      <c r="T14" s="592">
        <v>17</v>
      </c>
      <c r="U14" s="592">
        <v>8</v>
      </c>
      <c r="V14" s="593">
        <f t="shared" si="4"/>
        <v>-9</v>
      </c>
      <c r="W14" s="592">
        <v>0</v>
      </c>
      <c r="X14" s="592">
        <v>0</v>
      </c>
      <c r="Y14" s="593">
        <f t="shared" si="5"/>
        <v>0</v>
      </c>
    </row>
    <row r="15" spans="2:26" ht="13.8">
      <c r="C15" s="359"/>
      <c r="D15" s="1011"/>
      <c r="E15" s="1012"/>
      <c r="F15" s="1013"/>
      <c r="G15" s="594" t="s">
        <v>239</v>
      </c>
      <c r="H15" s="595">
        <v>190</v>
      </c>
      <c r="I15" s="595">
        <v>118</v>
      </c>
      <c r="J15" s="596">
        <f t="shared" si="0"/>
        <v>-72</v>
      </c>
      <c r="K15" s="595">
        <v>1</v>
      </c>
      <c r="L15" s="595">
        <v>1</v>
      </c>
      <c r="M15" s="596">
        <f t="shared" si="1"/>
        <v>0</v>
      </c>
      <c r="N15" s="595">
        <v>123</v>
      </c>
      <c r="O15" s="595">
        <v>73</v>
      </c>
      <c r="P15" s="596">
        <f t="shared" si="2"/>
        <v>-50</v>
      </c>
      <c r="Q15" s="595">
        <v>7</v>
      </c>
      <c r="R15" s="595">
        <v>15</v>
      </c>
      <c r="S15" s="596">
        <f t="shared" si="3"/>
        <v>8</v>
      </c>
      <c r="T15" s="595">
        <v>35</v>
      </c>
      <c r="U15" s="595">
        <v>23</v>
      </c>
      <c r="V15" s="596">
        <f t="shared" si="4"/>
        <v>-12</v>
      </c>
      <c r="W15" s="595">
        <v>0</v>
      </c>
      <c r="X15" s="595">
        <v>0</v>
      </c>
      <c r="Y15" s="596">
        <f t="shared" si="5"/>
        <v>0</v>
      </c>
    </row>
    <row r="16" spans="2:26" ht="13.8">
      <c r="C16" s="359"/>
      <c r="D16" s="982" t="s">
        <v>296</v>
      </c>
      <c r="E16" s="983"/>
      <c r="F16" s="984"/>
      <c r="G16" s="594" t="s">
        <v>238</v>
      </c>
      <c r="H16" s="595">
        <v>24</v>
      </c>
      <c r="I16" s="595">
        <v>18</v>
      </c>
      <c r="J16" s="596">
        <f t="shared" si="0"/>
        <v>-6</v>
      </c>
      <c r="K16" s="595">
        <v>0</v>
      </c>
      <c r="L16" s="595">
        <v>0</v>
      </c>
      <c r="M16" s="596">
        <f t="shared" si="1"/>
        <v>0</v>
      </c>
      <c r="N16" s="595">
        <v>15</v>
      </c>
      <c r="O16" s="595">
        <v>13</v>
      </c>
      <c r="P16" s="596">
        <f t="shared" si="2"/>
        <v>-2</v>
      </c>
      <c r="Q16" s="595">
        <v>0</v>
      </c>
      <c r="R16" s="595">
        <v>0</v>
      </c>
      <c r="S16" s="596">
        <f t="shared" si="3"/>
        <v>0</v>
      </c>
      <c r="T16" s="595">
        <v>2</v>
      </c>
      <c r="U16" s="595">
        <v>1</v>
      </c>
      <c r="V16" s="596">
        <f t="shared" si="4"/>
        <v>-1</v>
      </c>
      <c r="W16" s="595">
        <v>0</v>
      </c>
      <c r="X16" s="595">
        <v>0</v>
      </c>
      <c r="Y16" s="596">
        <f t="shared" si="5"/>
        <v>0</v>
      </c>
    </row>
    <row r="17" spans="3:25" ht="13.8">
      <c r="C17" s="359"/>
      <c r="D17" s="985"/>
      <c r="E17" s="986"/>
      <c r="F17" s="987"/>
      <c r="G17" s="597" t="s">
        <v>239</v>
      </c>
      <c r="H17" s="192">
        <v>18</v>
      </c>
      <c r="I17" s="192">
        <v>6</v>
      </c>
      <c r="J17" s="598">
        <f t="shared" si="0"/>
        <v>-12</v>
      </c>
      <c r="K17" s="192">
        <v>0</v>
      </c>
      <c r="L17" s="192">
        <v>0</v>
      </c>
      <c r="M17" s="598">
        <f t="shared" si="1"/>
        <v>0</v>
      </c>
      <c r="N17" s="192">
        <v>13</v>
      </c>
      <c r="O17" s="192">
        <v>5</v>
      </c>
      <c r="P17" s="598">
        <f t="shared" si="2"/>
        <v>-8</v>
      </c>
      <c r="Q17" s="192">
        <v>0</v>
      </c>
      <c r="R17" s="192">
        <v>0</v>
      </c>
      <c r="S17" s="598">
        <f t="shared" si="3"/>
        <v>0</v>
      </c>
      <c r="T17" s="192">
        <v>3</v>
      </c>
      <c r="U17" s="192">
        <v>0</v>
      </c>
      <c r="V17" s="598">
        <f t="shared" si="4"/>
        <v>-3</v>
      </c>
      <c r="W17" s="192">
        <v>0</v>
      </c>
      <c r="X17" s="192">
        <v>0</v>
      </c>
      <c r="Y17" s="598">
        <f t="shared" si="5"/>
        <v>0</v>
      </c>
    </row>
    <row r="18" spans="3:25" ht="13.8">
      <c r="C18" s="359"/>
      <c r="D18" s="988" t="s">
        <v>297</v>
      </c>
      <c r="E18" s="989"/>
      <c r="F18" s="990"/>
      <c r="G18" s="594" t="s">
        <v>238</v>
      </c>
      <c r="H18" s="595">
        <v>145</v>
      </c>
      <c r="I18" s="595">
        <v>164</v>
      </c>
      <c r="J18" s="596">
        <f t="shared" si="0"/>
        <v>19</v>
      </c>
      <c r="K18" s="595">
        <v>32</v>
      </c>
      <c r="L18" s="595">
        <v>54</v>
      </c>
      <c r="M18" s="596">
        <f t="shared" si="1"/>
        <v>22</v>
      </c>
      <c r="N18" s="595">
        <v>43</v>
      </c>
      <c r="O18" s="595">
        <v>47</v>
      </c>
      <c r="P18" s="596">
        <f t="shared" si="2"/>
        <v>4</v>
      </c>
      <c r="Q18" s="595">
        <v>3</v>
      </c>
      <c r="R18" s="595">
        <v>7</v>
      </c>
      <c r="S18" s="596">
        <f t="shared" si="3"/>
        <v>4</v>
      </c>
      <c r="T18" s="595">
        <v>2</v>
      </c>
      <c r="U18" s="595">
        <v>2</v>
      </c>
      <c r="V18" s="596">
        <f t="shared" si="4"/>
        <v>0</v>
      </c>
      <c r="W18" s="595">
        <v>2</v>
      </c>
      <c r="X18" s="595">
        <v>3</v>
      </c>
      <c r="Y18" s="596">
        <f t="shared" si="5"/>
        <v>1</v>
      </c>
    </row>
    <row r="19" spans="3:25" ht="13.8">
      <c r="C19" s="359"/>
      <c r="D19" s="991"/>
      <c r="E19" s="992"/>
      <c r="F19" s="993"/>
      <c r="G19" s="597" t="s">
        <v>239</v>
      </c>
      <c r="H19" s="192">
        <v>127</v>
      </c>
      <c r="I19" s="192">
        <v>133</v>
      </c>
      <c r="J19" s="598">
        <f t="shared" si="0"/>
        <v>6</v>
      </c>
      <c r="K19" s="192">
        <v>28</v>
      </c>
      <c r="L19" s="192">
        <v>44</v>
      </c>
      <c r="M19" s="598">
        <f t="shared" si="1"/>
        <v>16</v>
      </c>
      <c r="N19" s="192">
        <v>37</v>
      </c>
      <c r="O19" s="192">
        <v>36</v>
      </c>
      <c r="P19" s="598">
        <f t="shared" si="2"/>
        <v>-1</v>
      </c>
      <c r="Q19" s="192">
        <v>3</v>
      </c>
      <c r="R19" s="192">
        <v>6</v>
      </c>
      <c r="S19" s="598">
        <f t="shared" si="3"/>
        <v>3</v>
      </c>
      <c r="T19" s="192">
        <v>1</v>
      </c>
      <c r="U19" s="192">
        <v>1</v>
      </c>
      <c r="V19" s="598">
        <f t="shared" si="4"/>
        <v>0</v>
      </c>
      <c r="W19" s="192">
        <v>2</v>
      </c>
      <c r="X19" s="192">
        <v>3</v>
      </c>
      <c r="Y19" s="598">
        <f t="shared" si="5"/>
        <v>1</v>
      </c>
    </row>
    <row r="20" spans="3:25" ht="13.8">
      <c r="C20" s="359"/>
      <c r="D20" s="988" t="s">
        <v>298</v>
      </c>
      <c r="E20" s="989"/>
      <c r="F20" s="990"/>
      <c r="G20" s="594" t="s">
        <v>238</v>
      </c>
      <c r="H20" s="595">
        <v>890</v>
      </c>
      <c r="I20" s="595">
        <v>686</v>
      </c>
      <c r="J20" s="596">
        <f t="shared" si="0"/>
        <v>-204</v>
      </c>
      <c r="K20" s="595">
        <v>93</v>
      </c>
      <c r="L20" s="595">
        <v>165</v>
      </c>
      <c r="M20" s="596">
        <f t="shared" si="1"/>
        <v>72</v>
      </c>
      <c r="N20" s="595">
        <v>32</v>
      </c>
      <c r="O20" s="595">
        <v>21</v>
      </c>
      <c r="P20" s="596">
        <f t="shared" si="2"/>
        <v>-11</v>
      </c>
      <c r="Q20" s="595">
        <v>81</v>
      </c>
      <c r="R20" s="595">
        <v>86</v>
      </c>
      <c r="S20" s="596">
        <f t="shared" si="3"/>
        <v>5</v>
      </c>
      <c r="T20" s="595">
        <v>69</v>
      </c>
      <c r="U20" s="595">
        <v>23</v>
      </c>
      <c r="V20" s="596">
        <f t="shared" si="4"/>
        <v>-46</v>
      </c>
      <c r="W20" s="595">
        <v>5</v>
      </c>
      <c r="X20" s="595">
        <v>3</v>
      </c>
      <c r="Y20" s="596">
        <f t="shared" si="5"/>
        <v>-2</v>
      </c>
    </row>
    <row r="21" spans="3:25" ht="13.8">
      <c r="C21" s="359"/>
      <c r="D21" s="991"/>
      <c r="E21" s="992"/>
      <c r="F21" s="993"/>
      <c r="G21" s="597" t="s">
        <v>239</v>
      </c>
      <c r="H21" s="192">
        <v>749</v>
      </c>
      <c r="I21" s="192">
        <v>525</v>
      </c>
      <c r="J21" s="598">
        <f t="shared" si="0"/>
        <v>-224</v>
      </c>
      <c r="K21" s="192">
        <v>61</v>
      </c>
      <c r="L21" s="192">
        <v>141</v>
      </c>
      <c r="M21" s="598">
        <f t="shared" si="1"/>
        <v>80</v>
      </c>
      <c r="N21" s="192">
        <v>28</v>
      </c>
      <c r="O21" s="192">
        <v>19</v>
      </c>
      <c r="P21" s="598">
        <f t="shared" si="2"/>
        <v>-9</v>
      </c>
      <c r="Q21" s="192">
        <v>63</v>
      </c>
      <c r="R21" s="192">
        <v>66</v>
      </c>
      <c r="S21" s="598">
        <f t="shared" si="3"/>
        <v>3</v>
      </c>
      <c r="T21" s="192">
        <v>88</v>
      </c>
      <c r="U21" s="192">
        <v>17</v>
      </c>
      <c r="V21" s="598">
        <f t="shared" si="4"/>
        <v>-71</v>
      </c>
      <c r="W21" s="192">
        <v>11</v>
      </c>
      <c r="X21" s="192">
        <v>2</v>
      </c>
      <c r="Y21" s="598">
        <f t="shared" si="5"/>
        <v>-9</v>
      </c>
    </row>
    <row r="22" spans="3:25" ht="13.8">
      <c r="C22" s="359"/>
      <c r="D22" s="994" t="s">
        <v>255</v>
      </c>
      <c r="E22" s="995"/>
      <c r="F22" s="996"/>
      <c r="G22" s="594" t="s">
        <v>238</v>
      </c>
      <c r="H22" s="595">
        <f>H10-SUM(H12,H14,H16,H18,H20)</f>
        <v>976</v>
      </c>
      <c r="I22" s="595">
        <v>851</v>
      </c>
      <c r="J22" s="596">
        <f t="shared" si="0"/>
        <v>-125</v>
      </c>
      <c r="K22" s="595">
        <f>K10-SUM(K12,K14,K16,K18,K20)</f>
        <v>171</v>
      </c>
      <c r="L22" s="595">
        <v>237</v>
      </c>
      <c r="M22" s="596">
        <f t="shared" si="1"/>
        <v>66</v>
      </c>
      <c r="N22" s="595">
        <f>N10-SUM(N12,N14,N16,N18,N20)</f>
        <v>449</v>
      </c>
      <c r="O22" s="595">
        <v>314</v>
      </c>
      <c r="P22" s="596">
        <f t="shared" si="2"/>
        <v>-135</v>
      </c>
      <c r="Q22" s="595">
        <v>35</v>
      </c>
      <c r="R22" s="595">
        <v>44</v>
      </c>
      <c r="S22" s="596">
        <f t="shared" si="3"/>
        <v>9</v>
      </c>
      <c r="T22" s="595">
        <v>19</v>
      </c>
      <c r="U22" s="595">
        <v>10</v>
      </c>
      <c r="V22" s="596">
        <f t="shared" si="4"/>
        <v>-9</v>
      </c>
      <c r="W22" s="595">
        <f>W10-SUM(W12,W14,W16,W18,W20)</f>
        <v>9</v>
      </c>
      <c r="X22" s="595">
        <v>7</v>
      </c>
      <c r="Y22" s="596">
        <f t="shared" si="5"/>
        <v>-2</v>
      </c>
    </row>
    <row r="23" spans="3:25" ht="13.8">
      <c r="C23" s="191"/>
      <c r="D23" s="997"/>
      <c r="E23" s="998"/>
      <c r="F23" s="999"/>
      <c r="G23" s="597" t="s">
        <v>239</v>
      </c>
      <c r="H23" s="192">
        <f>H11-SUM(H13,H15,H17,H19,H21)</f>
        <v>729</v>
      </c>
      <c r="I23" s="192">
        <v>753</v>
      </c>
      <c r="J23" s="599">
        <f t="shared" si="0"/>
        <v>24</v>
      </c>
      <c r="K23" s="192">
        <f>K11-SUM(K13,K15,K17,K19,K21)</f>
        <v>162</v>
      </c>
      <c r="L23" s="192">
        <v>206</v>
      </c>
      <c r="M23" s="599">
        <f t="shared" si="1"/>
        <v>44</v>
      </c>
      <c r="N23" s="192">
        <f>N11-SUM(N13,N15,N17,N19,N21)</f>
        <v>228</v>
      </c>
      <c r="O23" s="192">
        <v>247</v>
      </c>
      <c r="P23" s="599">
        <f t="shared" si="2"/>
        <v>19</v>
      </c>
      <c r="Q23" s="192">
        <v>28</v>
      </c>
      <c r="R23" s="192">
        <v>51</v>
      </c>
      <c r="S23" s="599">
        <f t="shared" si="3"/>
        <v>23</v>
      </c>
      <c r="T23" s="192">
        <v>17</v>
      </c>
      <c r="U23" s="192">
        <v>11</v>
      </c>
      <c r="V23" s="599">
        <f t="shared" si="4"/>
        <v>-6</v>
      </c>
      <c r="W23" s="192">
        <f>W11-SUM(W13,W15,W17,W19,W21)</f>
        <v>10</v>
      </c>
      <c r="X23" s="192">
        <v>7</v>
      </c>
      <c r="Y23" s="599">
        <f t="shared" si="5"/>
        <v>-3</v>
      </c>
    </row>
  </sheetData>
  <mergeCells count="14">
    <mergeCell ref="W8:Y8"/>
    <mergeCell ref="C10:F11"/>
    <mergeCell ref="D12:F13"/>
    <mergeCell ref="D14:F15"/>
    <mergeCell ref="C7:G9"/>
    <mergeCell ref="H7:J8"/>
    <mergeCell ref="K8:M8"/>
    <mergeCell ref="N8:P8"/>
    <mergeCell ref="Q8:S8"/>
    <mergeCell ref="D16:F17"/>
    <mergeCell ref="D18:F19"/>
    <mergeCell ref="D20:F21"/>
    <mergeCell ref="D22:F23"/>
    <mergeCell ref="T8:V8"/>
  </mergeCells>
  <phoneticPr fontId="2"/>
  <pageMargins left="0.7" right="0.7" top="0.75" bottom="0.75" header="0.3" footer="0.3"/>
  <pageSetup paperSize="9" scale="83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C3:Q11"/>
  <sheetViews>
    <sheetView showGridLines="0" zoomScale="130" zoomScaleNormal="130" workbookViewId="0">
      <selection activeCell="F17" sqref="F17"/>
    </sheetView>
  </sheetViews>
  <sheetFormatPr defaultRowHeight="13.2"/>
  <cols>
    <col min="1" max="1" width="4.77734375" customWidth="1"/>
    <col min="2" max="2" width="0.88671875" customWidth="1"/>
    <col min="3" max="3" width="1" customWidth="1"/>
    <col min="4" max="4" width="1.109375" customWidth="1"/>
    <col min="5" max="5" width="14.6640625" customWidth="1"/>
    <col min="6" max="14" width="8.77734375" customWidth="1"/>
    <col min="15" max="15" width="8.77734375" style="298" customWidth="1"/>
    <col min="16" max="17" width="8.77734375" customWidth="1"/>
    <col min="18" max="18" width="0.77734375" customWidth="1"/>
  </cols>
  <sheetData>
    <row r="3" spans="3:17" ht="14.4">
      <c r="C3" s="6" t="s">
        <v>105</v>
      </c>
    </row>
    <row r="5" spans="3:17" ht="13.8">
      <c r="C5" s="857"/>
      <c r="D5" s="858"/>
      <c r="E5" s="859"/>
      <c r="F5" s="130" t="s">
        <v>21</v>
      </c>
      <c r="G5" s="130" t="s">
        <v>22</v>
      </c>
      <c r="H5" s="130" t="s">
        <v>23</v>
      </c>
      <c r="I5" s="130" t="s">
        <v>24</v>
      </c>
      <c r="J5" s="131" t="s">
        <v>25</v>
      </c>
      <c r="K5" s="130" t="s">
        <v>26</v>
      </c>
      <c r="L5" s="130" t="s">
        <v>27</v>
      </c>
      <c r="M5" s="130" t="s">
        <v>28</v>
      </c>
      <c r="N5" s="130" t="s">
        <v>121</v>
      </c>
      <c r="O5" s="130" t="s">
        <v>192</v>
      </c>
      <c r="P5" s="132" t="s">
        <v>73</v>
      </c>
      <c r="Q5" s="133" t="s">
        <v>74</v>
      </c>
    </row>
    <row r="6" spans="3:17" ht="13.8">
      <c r="C6" s="860" t="s">
        <v>130</v>
      </c>
      <c r="D6" s="861"/>
      <c r="E6" s="862"/>
      <c r="F6" s="134">
        <v>4159</v>
      </c>
      <c r="G6" s="134">
        <v>3726</v>
      </c>
      <c r="H6" s="135">
        <v>4264</v>
      </c>
      <c r="I6" s="136">
        <v>4902</v>
      </c>
      <c r="J6" s="136">
        <v>3855</v>
      </c>
      <c r="K6" s="137">
        <v>4012</v>
      </c>
      <c r="L6" s="137">
        <v>4715</v>
      </c>
      <c r="M6" s="137">
        <v>5238</v>
      </c>
      <c r="N6" s="476">
        <v>6092</v>
      </c>
      <c r="O6" s="476">
        <v>6122</v>
      </c>
      <c r="P6" s="318">
        <f>O6-N6</f>
        <v>30</v>
      </c>
      <c r="Q6" s="319">
        <f>P6/N6</f>
        <v>4.9244911359159552E-3</v>
      </c>
    </row>
    <row r="7" spans="3:17" ht="13.8">
      <c r="C7" s="138"/>
      <c r="D7" s="863" t="s">
        <v>149</v>
      </c>
      <c r="E7" s="864"/>
      <c r="F7" s="139">
        <v>2328</v>
      </c>
      <c r="G7" s="139">
        <v>2303</v>
      </c>
      <c r="H7" s="140">
        <v>2814</v>
      </c>
      <c r="I7" s="141">
        <v>3303</v>
      </c>
      <c r="J7" s="141">
        <v>1999</v>
      </c>
      <c r="K7" s="142">
        <v>2019</v>
      </c>
      <c r="L7" s="142">
        <v>2274</v>
      </c>
      <c r="M7" s="602">
        <v>2299</v>
      </c>
      <c r="N7" s="603">
        <v>2436</v>
      </c>
      <c r="O7" s="603">
        <v>1978</v>
      </c>
      <c r="P7" s="483">
        <f>O7-N7</f>
        <v>-458</v>
      </c>
      <c r="Q7" s="484">
        <f>P7/N7</f>
        <v>-0.18801313628899835</v>
      </c>
    </row>
    <row r="8" spans="3:17" ht="13.8">
      <c r="C8" s="143"/>
      <c r="D8" s="144"/>
      <c r="E8" s="610" t="s">
        <v>134</v>
      </c>
      <c r="F8" s="478">
        <f t="shared" ref="F8:J8" si="0">F7/F6</f>
        <v>0.55974993988939648</v>
      </c>
      <c r="G8" s="478">
        <f t="shared" si="0"/>
        <v>0.61808910359634994</v>
      </c>
      <c r="H8" s="478">
        <f t="shared" si="0"/>
        <v>0.65994371482176362</v>
      </c>
      <c r="I8" s="478">
        <f t="shared" si="0"/>
        <v>0.67380660954712357</v>
      </c>
      <c r="J8" s="478">
        <f t="shared" si="0"/>
        <v>0.51854734111543455</v>
      </c>
      <c r="K8" s="478">
        <f>K7/K6</f>
        <v>0.50324027916251246</v>
      </c>
      <c r="L8" s="478">
        <f>L7/L6</f>
        <v>0.48229056203605514</v>
      </c>
      <c r="M8" s="478">
        <f>M7/M6</f>
        <v>0.43890798014509352</v>
      </c>
      <c r="N8" s="479">
        <f>N7/N6</f>
        <v>0.39986868023637556</v>
      </c>
      <c r="O8" s="479">
        <f>O7/O6</f>
        <v>0.32309702711532179</v>
      </c>
      <c r="P8" s="606">
        <v>-7.7</v>
      </c>
      <c r="Q8" s="486" t="s">
        <v>182</v>
      </c>
    </row>
    <row r="9" spans="3:17" ht="13.8">
      <c r="C9" s="145"/>
      <c r="D9" s="863" t="s">
        <v>157</v>
      </c>
      <c r="E9" s="864"/>
      <c r="F9" s="146">
        <v>1831</v>
      </c>
      <c r="G9" s="146">
        <v>1423</v>
      </c>
      <c r="H9" s="147">
        <v>1450</v>
      </c>
      <c r="I9" s="148">
        <v>1599</v>
      </c>
      <c r="J9" s="148">
        <v>1856</v>
      </c>
      <c r="K9" s="149">
        <v>1993</v>
      </c>
      <c r="L9" s="149">
        <v>2441</v>
      </c>
      <c r="M9" s="602">
        <v>2939</v>
      </c>
      <c r="N9" s="603">
        <v>3656</v>
      </c>
      <c r="O9" s="603">
        <v>4144</v>
      </c>
      <c r="P9" s="607">
        <f>O9-N9</f>
        <v>488</v>
      </c>
      <c r="Q9" s="608">
        <f>P9/N9</f>
        <v>0.13347921225382933</v>
      </c>
    </row>
    <row r="10" spans="3:17" ht="13.8">
      <c r="C10" s="150"/>
      <c r="D10" s="492"/>
      <c r="E10" s="682" t="s">
        <v>134</v>
      </c>
      <c r="F10" s="604">
        <f t="shared" ref="F10:G10" si="1">F9/F6</f>
        <v>0.44025006011060352</v>
      </c>
      <c r="G10" s="604">
        <f t="shared" si="1"/>
        <v>0.38191089640365</v>
      </c>
      <c r="H10" s="604">
        <f>H9/H6</f>
        <v>0.34005628517823638</v>
      </c>
      <c r="I10" s="604">
        <f t="shared" ref="I10:J10" si="2">I9/I6</f>
        <v>0.32619339045287638</v>
      </c>
      <c r="J10" s="604">
        <f t="shared" si="2"/>
        <v>0.48145265888456551</v>
      </c>
      <c r="K10" s="604">
        <f>K9/K6</f>
        <v>0.49675972083748754</v>
      </c>
      <c r="L10" s="604">
        <f>L9/L6</f>
        <v>0.51770943796394486</v>
      </c>
      <c r="M10" s="604">
        <f>M9/M6</f>
        <v>0.56109201985490642</v>
      </c>
      <c r="N10" s="605">
        <f>N9/N6</f>
        <v>0.60013131976362444</v>
      </c>
      <c r="O10" s="605">
        <f>O9/O6</f>
        <v>0.67690297288467816</v>
      </c>
      <c r="P10" s="609">
        <v>7.7</v>
      </c>
      <c r="Q10" s="489" t="s">
        <v>182</v>
      </c>
    </row>
    <row r="11" spans="3:17" ht="6.75" customHeight="1"/>
  </sheetData>
  <mergeCells count="4">
    <mergeCell ref="C5:E5"/>
    <mergeCell ref="C6:E6"/>
    <mergeCell ref="D7:E7"/>
    <mergeCell ref="D9:E9"/>
  </mergeCells>
  <phoneticPr fontId="2"/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C2:Q29"/>
  <sheetViews>
    <sheetView showGridLines="0" topLeftCell="A10" zoomScaleNormal="100" zoomScaleSheetLayoutView="100" workbookViewId="0">
      <selection activeCell="F33" sqref="F33"/>
    </sheetView>
  </sheetViews>
  <sheetFormatPr defaultRowHeight="13.2"/>
  <cols>
    <col min="2" max="2" width="0.77734375" customWidth="1"/>
    <col min="3" max="4" width="1.109375" customWidth="1"/>
    <col min="5" max="5" width="12.6640625" customWidth="1"/>
    <col min="6" max="16" width="8.6640625" customWidth="1"/>
    <col min="17" max="17" width="5" customWidth="1"/>
  </cols>
  <sheetData>
    <row r="2" spans="3:17" ht="14.4">
      <c r="C2" s="6" t="s">
        <v>110</v>
      </c>
    </row>
    <row r="3" spans="3:17" ht="13.5" customHeight="1"/>
    <row r="4" spans="3:17" ht="15" customHeight="1">
      <c r="C4" s="1021"/>
      <c r="D4" s="1022"/>
      <c r="E4" s="1023"/>
      <c r="F4" s="1027"/>
      <c r="G4" s="1028"/>
      <c r="H4" s="1028"/>
      <c r="I4" s="1028"/>
      <c r="J4" s="1028"/>
      <c r="K4" s="1028"/>
      <c r="L4" s="1028"/>
      <c r="M4" s="1028"/>
      <c r="N4" s="1028"/>
      <c r="O4" s="1028"/>
      <c r="P4" s="1029"/>
      <c r="Q4" s="193"/>
    </row>
    <row r="5" spans="3:17" ht="24.9" customHeight="1">
      <c r="C5" s="1024"/>
      <c r="D5" s="1025"/>
      <c r="E5" s="1026"/>
      <c r="F5" s="194" t="s">
        <v>51</v>
      </c>
      <c r="G5" s="195" t="s">
        <v>141</v>
      </c>
      <c r="H5" s="195" t="s">
        <v>162</v>
      </c>
      <c r="I5" s="195" t="s">
        <v>163</v>
      </c>
      <c r="J5" s="196" t="s">
        <v>145</v>
      </c>
      <c r="K5" s="195" t="s">
        <v>164</v>
      </c>
      <c r="L5" s="195" t="s">
        <v>144</v>
      </c>
      <c r="M5" s="196" t="s">
        <v>165</v>
      </c>
      <c r="N5" s="197" t="s">
        <v>166</v>
      </c>
      <c r="O5" s="197" t="s">
        <v>167</v>
      </c>
      <c r="P5" s="195" t="s">
        <v>146</v>
      </c>
      <c r="Q5" s="198"/>
    </row>
    <row r="6" spans="3:17" ht="15" customHeight="1" thickBot="1">
      <c r="C6" s="1030" t="s">
        <v>168</v>
      </c>
      <c r="D6" s="1031"/>
      <c r="E6" s="1031"/>
      <c r="F6" s="199">
        <v>6122</v>
      </c>
      <c r="G6" s="199">
        <v>4587</v>
      </c>
      <c r="H6" s="199">
        <v>118</v>
      </c>
      <c r="I6" s="199">
        <v>6</v>
      </c>
      <c r="J6" s="199">
        <v>525</v>
      </c>
      <c r="K6" s="199">
        <v>13</v>
      </c>
      <c r="L6" s="199">
        <v>133</v>
      </c>
      <c r="M6" s="199">
        <v>135</v>
      </c>
      <c r="N6" s="199">
        <v>1</v>
      </c>
      <c r="O6" s="199">
        <v>120</v>
      </c>
      <c r="P6" s="199">
        <v>484</v>
      </c>
      <c r="Q6" s="200"/>
    </row>
    <row r="7" spans="3:17" ht="15" customHeight="1" thickTop="1">
      <c r="C7" s="1032" t="s">
        <v>149</v>
      </c>
      <c r="D7" s="1033"/>
      <c r="E7" s="1033"/>
      <c r="F7" s="201">
        <v>1978</v>
      </c>
      <c r="G7" s="201">
        <v>544</v>
      </c>
      <c r="H7" s="201">
        <v>111</v>
      </c>
      <c r="I7" s="201">
        <v>4</v>
      </c>
      <c r="J7" s="201">
        <v>455</v>
      </c>
      <c r="K7" s="201">
        <v>13</v>
      </c>
      <c r="L7" s="201">
        <v>130</v>
      </c>
      <c r="M7" s="201">
        <v>135</v>
      </c>
      <c r="N7" s="201">
        <v>1</v>
      </c>
      <c r="O7" s="201">
        <v>119</v>
      </c>
      <c r="P7" s="201">
        <v>466</v>
      </c>
      <c r="Q7" s="200"/>
    </row>
    <row r="8" spans="3:17" ht="15" customHeight="1">
      <c r="C8" s="202"/>
      <c r="D8" s="203"/>
      <c r="E8" s="613" t="s">
        <v>134</v>
      </c>
      <c r="F8" s="612">
        <v>0.32309702711532179</v>
      </c>
      <c r="G8" s="614">
        <v>0.11859603226509702</v>
      </c>
      <c r="H8" s="614">
        <v>0.94067796610169496</v>
      </c>
      <c r="I8" s="614">
        <v>0.66666666666666663</v>
      </c>
      <c r="J8" s="614">
        <v>0.8666666666666667</v>
      </c>
      <c r="K8" s="614">
        <v>1</v>
      </c>
      <c r="L8" s="614">
        <v>0.97744360902255634</v>
      </c>
      <c r="M8" s="614">
        <v>1</v>
      </c>
      <c r="N8" s="614">
        <v>1</v>
      </c>
      <c r="O8" s="614">
        <v>0.9916666666666667</v>
      </c>
      <c r="P8" s="614">
        <v>0.96280991735537191</v>
      </c>
      <c r="Q8" s="204"/>
    </row>
    <row r="9" spans="3:17" ht="15" customHeight="1">
      <c r="C9" s="205"/>
      <c r="D9" s="1030" t="s">
        <v>106</v>
      </c>
      <c r="E9" s="1031"/>
      <c r="F9" s="199">
        <v>23</v>
      </c>
      <c r="G9" s="199">
        <v>20</v>
      </c>
      <c r="H9" s="199">
        <v>0</v>
      </c>
      <c r="I9" s="199">
        <v>0</v>
      </c>
      <c r="J9" s="199">
        <v>3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200"/>
    </row>
    <row r="10" spans="3:17" ht="15" customHeight="1">
      <c r="C10" s="205"/>
      <c r="D10" s="1030" t="s">
        <v>107</v>
      </c>
      <c r="E10" s="1031"/>
      <c r="F10" s="199">
        <v>195</v>
      </c>
      <c r="G10" s="199">
        <v>73</v>
      </c>
      <c r="H10" s="199">
        <v>16</v>
      </c>
      <c r="I10" s="199">
        <v>1</v>
      </c>
      <c r="J10" s="199">
        <v>55</v>
      </c>
      <c r="K10" s="199">
        <v>0</v>
      </c>
      <c r="L10" s="199">
        <v>5</v>
      </c>
      <c r="M10" s="199">
        <v>3</v>
      </c>
      <c r="N10" s="199">
        <v>0</v>
      </c>
      <c r="O10" s="199">
        <v>9</v>
      </c>
      <c r="P10" s="199">
        <v>33</v>
      </c>
      <c r="Q10" s="200"/>
    </row>
    <row r="11" spans="3:17" ht="15" customHeight="1">
      <c r="C11" s="205"/>
      <c r="D11" s="1030" t="s">
        <v>108</v>
      </c>
      <c r="E11" s="1031"/>
      <c r="F11" s="199">
        <v>292</v>
      </c>
      <c r="G11" s="199">
        <v>86</v>
      </c>
      <c r="H11" s="199">
        <v>5</v>
      </c>
      <c r="I11" s="199">
        <v>1</v>
      </c>
      <c r="J11" s="199">
        <v>46</v>
      </c>
      <c r="K11" s="199">
        <v>2</v>
      </c>
      <c r="L11" s="199">
        <v>22</v>
      </c>
      <c r="M11" s="199">
        <v>21</v>
      </c>
      <c r="N11" s="199">
        <v>1</v>
      </c>
      <c r="O11" s="199">
        <v>15</v>
      </c>
      <c r="P11" s="199">
        <v>93</v>
      </c>
      <c r="Q11" s="200"/>
    </row>
    <row r="12" spans="3:17" ht="15" customHeight="1">
      <c r="C12" s="205"/>
      <c r="D12" s="1030" t="s">
        <v>97</v>
      </c>
      <c r="E12" s="1031"/>
      <c r="F12" s="199">
        <v>3</v>
      </c>
      <c r="G12" s="199">
        <v>0</v>
      </c>
      <c r="H12" s="199">
        <v>0</v>
      </c>
      <c r="I12" s="199">
        <v>0</v>
      </c>
      <c r="J12" s="199">
        <v>1</v>
      </c>
      <c r="K12" s="199">
        <v>0</v>
      </c>
      <c r="L12" s="199">
        <v>0</v>
      </c>
      <c r="M12" s="199">
        <v>0</v>
      </c>
      <c r="N12" s="199">
        <v>0</v>
      </c>
      <c r="O12" s="199">
        <v>1</v>
      </c>
      <c r="P12" s="199">
        <v>1</v>
      </c>
      <c r="Q12" s="200"/>
    </row>
    <row r="13" spans="3:17" ht="15" customHeight="1">
      <c r="C13" s="205"/>
      <c r="D13" s="1030" t="s">
        <v>148</v>
      </c>
      <c r="E13" s="1034"/>
      <c r="F13" s="206">
        <v>311</v>
      </c>
      <c r="G13" s="206">
        <v>119</v>
      </c>
      <c r="H13" s="206">
        <v>1</v>
      </c>
      <c r="I13" s="206">
        <v>0</v>
      </c>
      <c r="J13" s="206">
        <v>55</v>
      </c>
      <c r="K13" s="206">
        <v>0</v>
      </c>
      <c r="L13" s="206">
        <v>21</v>
      </c>
      <c r="M13" s="206">
        <v>29</v>
      </c>
      <c r="N13" s="206">
        <v>0</v>
      </c>
      <c r="O13" s="206">
        <v>8</v>
      </c>
      <c r="P13" s="199">
        <v>78</v>
      </c>
      <c r="Q13" s="200"/>
    </row>
    <row r="14" spans="3:17" ht="15" customHeight="1">
      <c r="C14" s="205"/>
      <c r="D14" s="1030" t="s">
        <v>109</v>
      </c>
      <c r="E14" s="1031"/>
      <c r="F14" s="199">
        <v>344</v>
      </c>
      <c r="G14" s="199">
        <v>30</v>
      </c>
      <c r="H14" s="199">
        <v>22</v>
      </c>
      <c r="I14" s="199">
        <v>0</v>
      </c>
      <c r="J14" s="199">
        <v>171</v>
      </c>
      <c r="K14" s="199">
        <v>2</v>
      </c>
      <c r="L14" s="199">
        <v>18</v>
      </c>
      <c r="M14" s="199">
        <v>30</v>
      </c>
      <c r="N14" s="199">
        <v>0</v>
      </c>
      <c r="O14" s="199">
        <v>17</v>
      </c>
      <c r="P14" s="199">
        <v>54</v>
      </c>
      <c r="Q14" s="200"/>
    </row>
    <row r="15" spans="3:17" ht="15" customHeight="1">
      <c r="C15" s="202"/>
      <c r="D15" s="1019" t="s">
        <v>150</v>
      </c>
      <c r="E15" s="1020"/>
      <c r="F15" s="199">
        <v>246</v>
      </c>
      <c r="G15" s="199">
        <v>43</v>
      </c>
      <c r="H15" s="199">
        <v>48</v>
      </c>
      <c r="I15" s="199">
        <v>1</v>
      </c>
      <c r="J15" s="199">
        <v>55</v>
      </c>
      <c r="K15" s="199">
        <v>1</v>
      </c>
      <c r="L15" s="199">
        <v>13</v>
      </c>
      <c r="M15" s="199">
        <v>18</v>
      </c>
      <c r="N15" s="199">
        <v>0</v>
      </c>
      <c r="O15" s="199">
        <v>26</v>
      </c>
      <c r="P15" s="199">
        <v>41</v>
      </c>
      <c r="Q15" s="200"/>
    </row>
    <row r="16" spans="3:17" ht="15" customHeight="1" thickBot="1">
      <c r="C16" s="202"/>
      <c r="D16" s="1035" t="s">
        <v>146</v>
      </c>
      <c r="E16" s="1036"/>
      <c r="F16" s="611">
        <f t="shared" ref="F16:P16" si="0">F7-F9-F10-F11-F12-F13-F14-F15</f>
        <v>564</v>
      </c>
      <c r="G16" s="611">
        <f t="shared" si="0"/>
        <v>173</v>
      </c>
      <c r="H16" s="611">
        <f t="shared" si="0"/>
        <v>19</v>
      </c>
      <c r="I16" s="611">
        <f t="shared" si="0"/>
        <v>1</v>
      </c>
      <c r="J16" s="611">
        <f t="shared" si="0"/>
        <v>69</v>
      </c>
      <c r="K16" s="611">
        <f t="shared" si="0"/>
        <v>8</v>
      </c>
      <c r="L16" s="611">
        <f t="shared" si="0"/>
        <v>51</v>
      </c>
      <c r="M16" s="611">
        <f t="shared" si="0"/>
        <v>34</v>
      </c>
      <c r="N16" s="611">
        <f t="shared" si="0"/>
        <v>0</v>
      </c>
      <c r="O16" s="611">
        <f t="shared" si="0"/>
        <v>43</v>
      </c>
      <c r="P16" s="611">
        <f t="shared" si="0"/>
        <v>166</v>
      </c>
      <c r="Q16" s="200"/>
    </row>
    <row r="17" spans="3:17" ht="15" customHeight="1" thickTop="1">
      <c r="C17" s="1032" t="s">
        <v>157</v>
      </c>
      <c r="D17" s="1033"/>
      <c r="E17" s="1037"/>
      <c r="F17" s="201">
        <v>4144</v>
      </c>
      <c r="G17" s="201">
        <v>4043</v>
      </c>
      <c r="H17" s="201">
        <v>7</v>
      </c>
      <c r="I17" s="201">
        <v>2</v>
      </c>
      <c r="J17" s="201">
        <v>70</v>
      </c>
      <c r="K17" s="201">
        <v>0</v>
      </c>
      <c r="L17" s="201">
        <v>3</v>
      </c>
      <c r="M17" s="201">
        <v>0</v>
      </c>
      <c r="N17" s="201">
        <v>0</v>
      </c>
      <c r="O17" s="201">
        <v>1</v>
      </c>
      <c r="P17" s="201">
        <v>18</v>
      </c>
      <c r="Q17" s="200"/>
    </row>
    <row r="18" spans="3:17" ht="15" customHeight="1">
      <c r="C18" s="202"/>
      <c r="D18" s="615"/>
      <c r="E18" s="616" t="s">
        <v>134</v>
      </c>
      <c r="F18" s="614">
        <v>0.67690297288467816</v>
      </c>
      <c r="G18" s="614">
        <v>0.88140396773490304</v>
      </c>
      <c r="H18" s="614">
        <v>5.9322033898305086E-2</v>
      </c>
      <c r="I18" s="614">
        <v>0.33333333333333331</v>
      </c>
      <c r="J18" s="614">
        <v>0.13333333333333333</v>
      </c>
      <c r="K18" s="614">
        <v>0</v>
      </c>
      <c r="L18" s="614">
        <v>2.2556390977443608E-2</v>
      </c>
      <c r="M18" s="614">
        <v>0</v>
      </c>
      <c r="N18" s="614">
        <v>0</v>
      </c>
      <c r="O18" s="614">
        <v>8.3333333333333332E-3</v>
      </c>
      <c r="P18" s="614">
        <v>3.71900826446281E-2</v>
      </c>
      <c r="Q18" s="204"/>
    </row>
    <row r="19" spans="3:17" ht="15" customHeight="1">
      <c r="C19" s="205"/>
      <c r="D19" s="1019" t="s">
        <v>158</v>
      </c>
      <c r="E19" s="1038"/>
      <c r="F19" s="199">
        <v>17</v>
      </c>
      <c r="G19" s="199">
        <v>14</v>
      </c>
      <c r="H19" s="199">
        <v>0</v>
      </c>
      <c r="I19" s="199">
        <v>0</v>
      </c>
      <c r="J19" s="199">
        <v>3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200"/>
    </row>
    <row r="20" spans="3:17" ht="15" customHeight="1">
      <c r="C20" s="205"/>
      <c r="D20" s="1030" t="s">
        <v>159</v>
      </c>
      <c r="E20" s="1031"/>
      <c r="F20" s="199">
        <v>74</v>
      </c>
      <c r="G20" s="199">
        <v>63</v>
      </c>
      <c r="H20" s="199">
        <v>0</v>
      </c>
      <c r="I20" s="199">
        <v>0</v>
      </c>
      <c r="J20" s="199">
        <v>11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200"/>
    </row>
    <row r="21" spans="3:17" ht="15" customHeight="1">
      <c r="C21" s="205"/>
      <c r="D21" s="1035" t="s">
        <v>160</v>
      </c>
      <c r="E21" s="1036"/>
      <c r="F21" s="199">
        <v>4053</v>
      </c>
      <c r="G21" s="199">
        <v>3966</v>
      </c>
      <c r="H21" s="199">
        <v>7</v>
      </c>
      <c r="I21" s="199">
        <v>2</v>
      </c>
      <c r="J21" s="199">
        <v>56</v>
      </c>
      <c r="K21" s="199">
        <v>0</v>
      </c>
      <c r="L21" s="199">
        <v>3</v>
      </c>
      <c r="M21" s="199">
        <v>0</v>
      </c>
      <c r="N21" s="199">
        <v>0</v>
      </c>
      <c r="O21" s="199">
        <v>1</v>
      </c>
      <c r="P21" s="199">
        <v>18</v>
      </c>
      <c r="Q21" s="200"/>
    </row>
    <row r="22" spans="3:17" ht="15" customHeight="1">
      <c r="C22" s="205"/>
      <c r="D22" s="205"/>
      <c r="E22" s="272" t="s">
        <v>106</v>
      </c>
      <c r="F22" s="199">
        <v>3</v>
      </c>
      <c r="G22" s="199">
        <v>3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200"/>
    </row>
    <row r="23" spans="3:17" ht="15" customHeight="1">
      <c r="C23" s="205"/>
      <c r="D23" s="205"/>
      <c r="E23" s="272" t="s">
        <v>107</v>
      </c>
      <c r="F23" s="199">
        <v>1219</v>
      </c>
      <c r="G23" s="199">
        <v>1200</v>
      </c>
      <c r="H23" s="199">
        <v>4</v>
      </c>
      <c r="I23" s="199">
        <v>2</v>
      </c>
      <c r="J23" s="199">
        <v>10</v>
      </c>
      <c r="K23" s="199">
        <v>0</v>
      </c>
      <c r="L23" s="199">
        <v>0</v>
      </c>
      <c r="M23" s="199">
        <v>0</v>
      </c>
      <c r="N23" s="199">
        <v>0</v>
      </c>
      <c r="O23" s="199">
        <v>1</v>
      </c>
      <c r="P23" s="199">
        <v>2</v>
      </c>
      <c r="Q23" s="200"/>
    </row>
    <row r="24" spans="3:17" ht="15" customHeight="1">
      <c r="C24" s="205"/>
      <c r="D24" s="205"/>
      <c r="E24" s="272" t="s">
        <v>108</v>
      </c>
      <c r="F24" s="199">
        <v>841</v>
      </c>
      <c r="G24" s="199">
        <v>813</v>
      </c>
      <c r="H24" s="199">
        <v>1</v>
      </c>
      <c r="I24" s="199">
        <v>0</v>
      </c>
      <c r="J24" s="199">
        <v>21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6</v>
      </c>
      <c r="Q24" s="200"/>
    </row>
    <row r="25" spans="3:17" ht="15" customHeight="1">
      <c r="C25" s="205"/>
      <c r="D25" s="205"/>
      <c r="E25" s="272" t="s">
        <v>97</v>
      </c>
      <c r="F25" s="199">
        <v>12</v>
      </c>
      <c r="G25" s="199">
        <v>12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200"/>
    </row>
    <row r="26" spans="3:17" ht="15" customHeight="1">
      <c r="C26" s="205"/>
      <c r="D26" s="205"/>
      <c r="E26" s="272" t="s">
        <v>148</v>
      </c>
      <c r="F26" s="199">
        <v>1502</v>
      </c>
      <c r="G26" s="199">
        <v>1477</v>
      </c>
      <c r="H26" s="199">
        <v>2</v>
      </c>
      <c r="I26" s="199">
        <v>0</v>
      </c>
      <c r="J26" s="199">
        <v>16</v>
      </c>
      <c r="K26" s="199">
        <v>0</v>
      </c>
      <c r="L26" s="199">
        <v>3</v>
      </c>
      <c r="M26" s="199">
        <v>0</v>
      </c>
      <c r="N26" s="199">
        <v>0</v>
      </c>
      <c r="O26" s="199">
        <v>0</v>
      </c>
      <c r="P26" s="199">
        <v>4</v>
      </c>
      <c r="Q26" s="200"/>
    </row>
    <row r="27" spans="3:17" ht="15" customHeight="1">
      <c r="C27" s="207"/>
      <c r="D27" s="207"/>
      <c r="E27" s="272" t="s">
        <v>146</v>
      </c>
      <c r="F27" s="199">
        <v>476</v>
      </c>
      <c r="G27" s="199">
        <v>461</v>
      </c>
      <c r="H27" s="199">
        <v>0</v>
      </c>
      <c r="I27" s="199">
        <v>0</v>
      </c>
      <c r="J27" s="199">
        <v>9</v>
      </c>
      <c r="K27" s="199">
        <v>0</v>
      </c>
      <c r="L27" s="199">
        <v>0</v>
      </c>
      <c r="M27" s="199">
        <v>0</v>
      </c>
      <c r="N27" s="199">
        <v>0</v>
      </c>
      <c r="O27" s="199">
        <v>0</v>
      </c>
      <c r="P27" s="199">
        <v>6</v>
      </c>
      <c r="Q27" s="200"/>
    </row>
    <row r="28" spans="3:17" ht="14.1" customHeight="1"/>
    <row r="29" spans="3:17">
      <c r="D29" s="344"/>
    </row>
  </sheetData>
  <mergeCells count="16">
    <mergeCell ref="D16:E16"/>
    <mergeCell ref="C17:E17"/>
    <mergeCell ref="D19:E19"/>
    <mergeCell ref="D20:E20"/>
    <mergeCell ref="D21:E21"/>
    <mergeCell ref="D15:E15"/>
    <mergeCell ref="C4:E5"/>
    <mergeCell ref="F4:P4"/>
    <mergeCell ref="C6:E6"/>
    <mergeCell ref="C7:E7"/>
    <mergeCell ref="D9:E9"/>
    <mergeCell ref="D10:E10"/>
    <mergeCell ref="D11:E11"/>
    <mergeCell ref="D12:E12"/>
    <mergeCell ref="D13:E13"/>
    <mergeCell ref="D14:E14"/>
  </mergeCells>
  <phoneticPr fontId="2"/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C2:P77"/>
  <sheetViews>
    <sheetView showGridLines="0" topLeftCell="A58" zoomScaleNormal="100" zoomScaleSheetLayoutView="100" workbookViewId="0">
      <selection activeCell="T11" sqref="T11"/>
    </sheetView>
  </sheetViews>
  <sheetFormatPr defaultRowHeight="13.2"/>
  <cols>
    <col min="2" max="2" width="0.88671875" customWidth="1"/>
    <col min="3" max="3" width="1.21875" customWidth="1"/>
    <col min="4" max="4" width="12.6640625" customWidth="1"/>
    <col min="5" max="14" width="8.6640625" customWidth="1"/>
    <col min="15" max="15" width="8.6640625" style="208" customWidth="1"/>
    <col min="16" max="16" width="8.6640625" style="209" customWidth="1"/>
    <col min="17" max="17" width="0.88671875" customWidth="1"/>
  </cols>
  <sheetData>
    <row r="2" spans="3:16" ht="14.4">
      <c r="C2" s="6" t="s">
        <v>111</v>
      </c>
    </row>
    <row r="3" spans="3:16" ht="14.4">
      <c r="C3" s="6"/>
    </row>
    <row r="5" spans="3:16">
      <c r="C5" s="911" t="s">
        <v>259</v>
      </c>
      <c r="D5" s="911"/>
      <c r="E5" s="498"/>
      <c r="F5" s="298"/>
      <c r="G5" s="298"/>
      <c r="H5" s="298"/>
      <c r="I5" s="298"/>
      <c r="J5" s="298"/>
      <c r="K5" s="298"/>
      <c r="L5" s="298"/>
      <c r="M5" s="298"/>
      <c r="N5" s="298"/>
      <c r="O5" s="248"/>
      <c r="P5" s="499"/>
    </row>
    <row r="6" spans="3:16">
      <c r="C6" s="912"/>
      <c r="D6" s="913"/>
      <c r="E6" s="510" t="s">
        <v>21</v>
      </c>
      <c r="F6" s="510" t="s">
        <v>22</v>
      </c>
      <c r="G6" s="510" t="s">
        <v>23</v>
      </c>
      <c r="H6" s="510" t="s">
        <v>24</v>
      </c>
      <c r="I6" s="510" t="s">
        <v>25</v>
      </c>
      <c r="J6" s="510" t="s">
        <v>26</v>
      </c>
      <c r="K6" s="510" t="s">
        <v>27</v>
      </c>
      <c r="L6" s="510" t="s">
        <v>28</v>
      </c>
      <c r="M6" s="510" t="s">
        <v>260</v>
      </c>
      <c r="N6" s="510" t="s">
        <v>194</v>
      </c>
      <c r="O6" s="511" t="s">
        <v>36</v>
      </c>
      <c r="P6" s="512" t="s">
        <v>195</v>
      </c>
    </row>
    <row r="7" spans="3:16">
      <c r="C7" s="916" t="s">
        <v>84</v>
      </c>
      <c r="D7" s="917"/>
      <c r="E7" s="174" t="s">
        <v>300</v>
      </c>
      <c r="F7" s="170">
        <v>94</v>
      </c>
      <c r="G7" s="170">
        <v>232</v>
      </c>
      <c r="H7" s="170">
        <v>454</v>
      </c>
      <c r="I7" s="170">
        <v>748</v>
      </c>
      <c r="J7" s="170">
        <v>709</v>
      </c>
      <c r="K7" s="170">
        <v>906</v>
      </c>
      <c r="L7" s="170">
        <v>1106</v>
      </c>
      <c r="M7" s="170">
        <v>1389</v>
      </c>
      <c r="N7" s="320">
        <v>1813</v>
      </c>
      <c r="O7" s="503">
        <f>N7-M7</f>
        <v>424</v>
      </c>
      <c r="P7" s="504">
        <f>O7/M7</f>
        <v>0.30525557955363569</v>
      </c>
    </row>
    <row r="8" spans="3:16">
      <c r="C8" s="171"/>
      <c r="D8" s="617" t="s">
        <v>64</v>
      </c>
      <c r="E8" s="174" t="s">
        <v>99</v>
      </c>
      <c r="F8" s="170">
        <v>12</v>
      </c>
      <c r="G8" s="170">
        <v>56</v>
      </c>
      <c r="H8" s="170">
        <v>93</v>
      </c>
      <c r="I8" s="170">
        <v>144</v>
      </c>
      <c r="J8" s="170">
        <v>177</v>
      </c>
      <c r="K8" s="170">
        <v>372</v>
      </c>
      <c r="L8" s="170">
        <v>596</v>
      </c>
      <c r="M8" s="320">
        <v>984</v>
      </c>
      <c r="N8" s="320">
        <v>1401</v>
      </c>
      <c r="O8" s="503">
        <f>N8-M8</f>
        <v>417</v>
      </c>
      <c r="P8" s="504">
        <f>O8/M8</f>
        <v>0.42378048780487804</v>
      </c>
    </row>
    <row r="9" spans="3:16">
      <c r="C9" s="171"/>
      <c r="D9" s="172" t="s">
        <v>65</v>
      </c>
      <c r="E9" s="174" t="s">
        <v>99</v>
      </c>
      <c r="F9" s="170">
        <v>67</v>
      </c>
      <c r="G9" s="170">
        <v>152</v>
      </c>
      <c r="H9" s="170">
        <v>330</v>
      </c>
      <c r="I9" s="170">
        <v>554</v>
      </c>
      <c r="J9" s="170">
        <v>464</v>
      </c>
      <c r="K9" s="170">
        <v>472</v>
      </c>
      <c r="L9" s="170">
        <v>413</v>
      </c>
      <c r="M9" s="320">
        <v>314</v>
      </c>
      <c r="N9" s="320">
        <v>278</v>
      </c>
      <c r="O9" s="503">
        <f t="shared" ref="O9:O13" si="0">N9-M9</f>
        <v>-36</v>
      </c>
      <c r="P9" s="618">
        <f t="shared" ref="P9:P13" si="1">O9/M9</f>
        <v>-0.11464968152866242</v>
      </c>
    </row>
    <row r="10" spans="3:16">
      <c r="C10" s="171"/>
      <c r="D10" s="175" t="s">
        <v>100</v>
      </c>
      <c r="E10" s="174" t="s">
        <v>99</v>
      </c>
      <c r="F10" s="170">
        <v>7</v>
      </c>
      <c r="G10" s="170">
        <v>8</v>
      </c>
      <c r="H10" s="170">
        <v>9</v>
      </c>
      <c r="I10" s="170">
        <v>19</v>
      </c>
      <c r="J10" s="170">
        <v>31</v>
      </c>
      <c r="K10" s="170">
        <v>23</v>
      </c>
      <c r="L10" s="170">
        <v>30</v>
      </c>
      <c r="M10" s="320">
        <v>41</v>
      </c>
      <c r="N10" s="320">
        <v>36</v>
      </c>
      <c r="O10" s="503">
        <f t="shared" si="0"/>
        <v>-5</v>
      </c>
      <c r="P10" s="618">
        <f t="shared" si="1"/>
        <v>-0.12195121951219512</v>
      </c>
    </row>
    <row r="11" spans="3:16">
      <c r="C11" s="171"/>
      <c r="D11" s="175" t="s">
        <v>66</v>
      </c>
      <c r="E11" s="174" t="s">
        <v>300</v>
      </c>
      <c r="F11" s="170">
        <v>3</v>
      </c>
      <c r="G11" s="170">
        <v>5</v>
      </c>
      <c r="H11" s="170">
        <v>6</v>
      </c>
      <c r="I11" s="170">
        <v>6</v>
      </c>
      <c r="J11" s="170">
        <v>14</v>
      </c>
      <c r="K11" s="170">
        <v>16</v>
      </c>
      <c r="L11" s="170">
        <v>19</v>
      </c>
      <c r="M11" s="170">
        <v>13</v>
      </c>
      <c r="N11" s="320">
        <v>33</v>
      </c>
      <c r="O11" s="503">
        <f t="shared" si="0"/>
        <v>20</v>
      </c>
      <c r="P11" s="504">
        <f t="shared" si="1"/>
        <v>1.5384615384615385</v>
      </c>
    </row>
    <row r="12" spans="3:16">
      <c r="C12" s="171"/>
      <c r="D12" s="172" t="s">
        <v>301</v>
      </c>
      <c r="E12" s="174" t="s">
        <v>300</v>
      </c>
      <c r="F12" s="170">
        <v>0</v>
      </c>
      <c r="G12" s="170">
        <v>0</v>
      </c>
      <c r="H12" s="170">
        <v>0</v>
      </c>
      <c r="I12" s="170">
        <v>0</v>
      </c>
      <c r="J12" s="170">
        <v>1</v>
      </c>
      <c r="K12" s="170">
        <v>1</v>
      </c>
      <c r="L12" s="170">
        <v>3</v>
      </c>
      <c r="M12" s="320">
        <v>4</v>
      </c>
      <c r="N12" s="320">
        <v>25</v>
      </c>
      <c r="O12" s="503">
        <f t="shared" si="0"/>
        <v>21</v>
      </c>
      <c r="P12" s="504">
        <f t="shared" si="1"/>
        <v>5.25</v>
      </c>
    </row>
    <row r="13" spans="3:16">
      <c r="C13" s="173"/>
      <c r="D13" s="172" t="s">
        <v>262</v>
      </c>
      <c r="E13" s="174" t="s">
        <v>99</v>
      </c>
      <c r="F13" s="170">
        <f t="shared" ref="F13:N13" si="2">F7-SUM(F8:F12)</f>
        <v>5</v>
      </c>
      <c r="G13" s="170">
        <f t="shared" si="2"/>
        <v>11</v>
      </c>
      <c r="H13" s="170">
        <f t="shared" si="2"/>
        <v>16</v>
      </c>
      <c r="I13" s="170">
        <f t="shared" si="2"/>
        <v>25</v>
      </c>
      <c r="J13" s="170">
        <f t="shared" si="2"/>
        <v>22</v>
      </c>
      <c r="K13" s="170">
        <f t="shared" si="2"/>
        <v>22</v>
      </c>
      <c r="L13" s="170">
        <f t="shared" si="2"/>
        <v>45</v>
      </c>
      <c r="M13" s="170">
        <f t="shared" si="2"/>
        <v>33</v>
      </c>
      <c r="N13" s="170">
        <f t="shared" si="2"/>
        <v>40</v>
      </c>
      <c r="O13" s="503">
        <f t="shared" si="0"/>
        <v>7</v>
      </c>
      <c r="P13" s="504">
        <f t="shared" si="1"/>
        <v>0.21212121212121213</v>
      </c>
    </row>
    <row r="14" spans="3:16"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48"/>
      <c r="P14" s="499"/>
    </row>
    <row r="15" spans="3:16">
      <c r="C15" s="911" t="s">
        <v>302</v>
      </c>
      <c r="D15" s="911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48"/>
      <c r="P15" s="499"/>
    </row>
    <row r="16" spans="3:16">
      <c r="C16" s="912"/>
      <c r="D16" s="913"/>
      <c r="E16" s="510" t="s">
        <v>21</v>
      </c>
      <c r="F16" s="510" t="s">
        <v>22</v>
      </c>
      <c r="G16" s="510" t="s">
        <v>23</v>
      </c>
      <c r="H16" s="510" t="s">
        <v>24</v>
      </c>
      <c r="I16" s="510" t="s">
        <v>25</v>
      </c>
      <c r="J16" s="510" t="s">
        <v>26</v>
      </c>
      <c r="K16" s="510" t="s">
        <v>27</v>
      </c>
      <c r="L16" s="510" t="s">
        <v>28</v>
      </c>
      <c r="M16" s="510" t="s">
        <v>260</v>
      </c>
      <c r="N16" s="510" t="s">
        <v>194</v>
      </c>
      <c r="O16" s="511" t="s">
        <v>36</v>
      </c>
      <c r="P16" s="512" t="s">
        <v>195</v>
      </c>
    </row>
    <row r="17" spans="3:16">
      <c r="C17" s="916" t="s">
        <v>84</v>
      </c>
      <c r="D17" s="917"/>
      <c r="E17" s="170">
        <v>953</v>
      </c>
      <c r="F17" s="170">
        <v>770</v>
      </c>
      <c r="G17" s="170">
        <v>699</v>
      </c>
      <c r="H17" s="170">
        <v>778</v>
      </c>
      <c r="I17" s="170">
        <v>628</v>
      </c>
      <c r="J17" s="170">
        <v>887</v>
      </c>
      <c r="K17" s="170">
        <v>1201</v>
      </c>
      <c r="L17" s="170">
        <v>1370</v>
      </c>
      <c r="M17" s="170">
        <v>1749</v>
      </c>
      <c r="N17" s="320">
        <v>1414</v>
      </c>
      <c r="O17" s="503">
        <f>N17-M17</f>
        <v>-335</v>
      </c>
      <c r="P17" s="504">
        <f>O17/M17</f>
        <v>-0.19153802172670098</v>
      </c>
    </row>
    <row r="18" spans="3:16">
      <c r="C18" s="171"/>
      <c r="D18" s="513" t="s">
        <v>65</v>
      </c>
      <c r="E18" s="170">
        <v>95</v>
      </c>
      <c r="F18" s="170">
        <v>99</v>
      </c>
      <c r="G18" s="170">
        <v>129</v>
      </c>
      <c r="H18" s="170">
        <v>133</v>
      </c>
      <c r="I18" s="170">
        <v>100</v>
      </c>
      <c r="J18" s="170">
        <v>115</v>
      </c>
      <c r="K18" s="170">
        <v>318</v>
      </c>
      <c r="L18" s="170">
        <v>445</v>
      </c>
      <c r="M18" s="170">
        <v>529</v>
      </c>
      <c r="N18" s="320">
        <v>385</v>
      </c>
      <c r="O18" s="503">
        <f>N18-M18</f>
        <v>-144</v>
      </c>
      <c r="P18" s="504">
        <f>O18/M18</f>
        <v>-0.27221172022684309</v>
      </c>
    </row>
    <row r="19" spans="3:16">
      <c r="C19" s="171"/>
      <c r="D19" s="172" t="s">
        <v>123</v>
      </c>
      <c r="E19" s="170">
        <v>68</v>
      </c>
      <c r="F19" s="170">
        <v>48</v>
      </c>
      <c r="G19" s="170">
        <v>32</v>
      </c>
      <c r="H19" s="170">
        <v>119</v>
      </c>
      <c r="I19" s="170">
        <v>145</v>
      </c>
      <c r="J19" s="170">
        <v>229</v>
      </c>
      <c r="K19" s="170">
        <v>326</v>
      </c>
      <c r="L19" s="170">
        <v>270</v>
      </c>
      <c r="M19" s="170">
        <v>380</v>
      </c>
      <c r="N19" s="320">
        <v>354</v>
      </c>
      <c r="O19" s="503">
        <f t="shared" ref="O19:O23" si="3">N19-M19</f>
        <v>-26</v>
      </c>
      <c r="P19" s="504">
        <f t="shared" ref="P19:P23" si="4">O19/M19</f>
        <v>-6.8421052631578952E-2</v>
      </c>
    </row>
    <row r="20" spans="3:16">
      <c r="C20" s="171"/>
      <c r="D20" s="172" t="s">
        <v>66</v>
      </c>
      <c r="E20" s="170">
        <v>177</v>
      </c>
      <c r="F20" s="170">
        <v>126</v>
      </c>
      <c r="G20" s="170">
        <v>94</v>
      </c>
      <c r="H20" s="170">
        <v>116</v>
      </c>
      <c r="I20" s="170">
        <v>103</v>
      </c>
      <c r="J20" s="170">
        <v>145</v>
      </c>
      <c r="K20" s="170">
        <v>134</v>
      </c>
      <c r="L20" s="170">
        <v>127</v>
      </c>
      <c r="M20" s="170">
        <v>144</v>
      </c>
      <c r="N20" s="320">
        <v>177</v>
      </c>
      <c r="O20" s="503">
        <f t="shared" si="3"/>
        <v>33</v>
      </c>
      <c r="P20" s="504">
        <f t="shared" si="4"/>
        <v>0.22916666666666666</v>
      </c>
    </row>
    <row r="21" spans="3:16">
      <c r="C21" s="171"/>
      <c r="D21" s="172" t="s">
        <v>64</v>
      </c>
      <c r="E21" s="170">
        <v>19</v>
      </c>
      <c r="F21" s="170">
        <v>12</v>
      </c>
      <c r="G21" s="170">
        <v>5</v>
      </c>
      <c r="H21" s="170">
        <v>17</v>
      </c>
      <c r="I21" s="170">
        <v>12</v>
      </c>
      <c r="J21" s="170">
        <v>22</v>
      </c>
      <c r="K21" s="170">
        <v>36</v>
      </c>
      <c r="L21" s="170">
        <v>58</v>
      </c>
      <c r="M21" s="170">
        <v>105</v>
      </c>
      <c r="N21" s="320">
        <v>135</v>
      </c>
      <c r="O21" s="503">
        <f t="shared" si="3"/>
        <v>30</v>
      </c>
      <c r="P21" s="504">
        <f t="shared" si="4"/>
        <v>0.2857142857142857</v>
      </c>
    </row>
    <row r="22" spans="3:16">
      <c r="C22" s="171"/>
      <c r="D22" s="172" t="s">
        <v>100</v>
      </c>
      <c r="E22" s="170">
        <v>6</v>
      </c>
      <c r="F22" s="170">
        <v>9</v>
      </c>
      <c r="G22" s="170">
        <v>9</v>
      </c>
      <c r="H22" s="170">
        <v>14</v>
      </c>
      <c r="I22" s="170">
        <v>16</v>
      </c>
      <c r="J22" s="170">
        <v>52</v>
      </c>
      <c r="K22" s="170">
        <v>51</v>
      </c>
      <c r="L22" s="170">
        <v>48</v>
      </c>
      <c r="M22" s="320">
        <v>108</v>
      </c>
      <c r="N22" s="320">
        <v>101</v>
      </c>
      <c r="O22" s="503">
        <f t="shared" si="3"/>
        <v>-7</v>
      </c>
      <c r="P22" s="504">
        <f t="shared" si="4"/>
        <v>-6.4814814814814811E-2</v>
      </c>
    </row>
    <row r="23" spans="3:16">
      <c r="C23" s="173"/>
      <c r="D23" s="172" t="s">
        <v>262</v>
      </c>
      <c r="E23" s="170">
        <f t="shared" ref="E23:N23" si="5">E17-SUM(E18:E22)</f>
        <v>588</v>
      </c>
      <c r="F23" s="170">
        <f t="shared" si="5"/>
        <v>476</v>
      </c>
      <c r="G23" s="170">
        <f t="shared" si="5"/>
        <v>430</v>
      </c>
      <c r="H23" s="170">
        <f t="shared" si="5"/>
        <v>379</v>
      </c>
      <c r="I23" s="170">
        <f t="shared" si="5"/>
        <v>252</v>
      </c>
      <c r="J23" s="170">
        <f t="shared" si="5"/>
        <v>324</v>
      </c>
      <c r="K23" s="170">
        <f t="shared" si="5"/>
        <v>336</v>
      </c>
      <c r="L23" s="170">
        <f t="shared" si="5"/>
        <v>422</v>
      </c>
      <c r="M23" s="170">
        <f t="shared" si="5"/>
        <v>483</v>
      </c>
      <c r="N23" s="170">
        <f t="shared" si="5"/>
        <v>262</v>
      </c>
      <c r="O23" s="503">
        <f t="shared" si="3"/>
        <v>-221</v>
      </c>
      <c r="P23" s="504">
        <f t="shared" si="4"/>
        <v>-0.45755693581780538</v>
      </c>
    </row>
    <row r="24" spans="3:16"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48"/>
      <c r="P24" s="499"/>
    </row>
    <row r="25" spans="3:16">
      <c r="C25" s="911" t="s">
        <v>101</v>
      </c>
      <c r="D25" s="911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48"/>
      <c r="P25" s="499"/>
    </row>
    <row r="26" spans="3:16">
      <c r="C26" s="912"/>
      <c r="D26" s="913"/>
      <c r="E26" s="510" t="s">
        <v>21</v>
      </c>
      <c r="F26" s="510" t="s">
        <v>22</v>
      </c>
      <c r="G26" s="510" t="s">
        <v>23</v>
      </c>
      <c r="H26" s="510" t="s">
        <v>24</v>
      </c>
      <c r="I26" s="510" t="s">
        <v>25</v>
      </c>
      <c r="J26" s="510" t="s">
        <v>26</v>
      </c>
      <c r="K26" s="510" t="s">
        <v>27</v>
      </c>
      <c r="L26" s="510" t="s">
        <v>28</v>
      </c>
      <c r="M26" s="510" t="s">
        <v>260</v>
      </c>
      <c r="N26" s="510" t="s">
        <v>194</v>
      </c>
      <c r="O26" s="511" t="s">
        <v>36</v>
      </c>
      <c r="P26" s="512" t="s">
        <v>195</v>
      </c>
    </row>
    <row r="27" spans="3:16">
      <c r="C27" s="916" t="s">
        <v>84</v>
      </c>
      <c r="D27" s="1039"/>
      <c r="E27" s="170">
        <v>598</v>
      </c>
      <c r="F27" s="170">
        <v>648</v>
      </c>
      <c r="G27" s="170">
        <v>995</v>
      </c>
      <c r="H27" s="170">
        <v>1202</v>
      </c>
      <c r="I27" s="170">
        <v>627</v>
      </c>
      <c r="J27" s="170">
        <v>763</v>
      </c>
      <c r="K27" s="170">
        <v>838</v>
      </c>
      <c r="L27" s="170">
        <v>970</v>
      </c>
      <c r="M27" s="170">
        <v>1024</v>
      </c>
      <c r="N27" s="320">
        <v>1133</v>
      </c>
      <c r="O27" s="503">
        <f>N27-M27</f>
        <v>109</v>
      </c>
      <c r="P27" s="504">
        <f>O27/M27</f>
        <v>0.1064453125</v>
      </c>
    </row>
    <row r="28" spans="3:16">
      <c r="C28" s="171"/>
      <c r="D28" s="172" t="s">
        <v>64</v>
      </c>
      <c r="E28" s="170">
        <v>24</v>
      </c>
      <c r="F28" s="170">
        <v>39</v>
      </c>
      <c r="G28" s="170">
        <v>134</v>
      </c>
      <c r="H28" s="170">
        <v>228</v>
      </c>
      <c r="I28" s="170">
        <v>224</v>
      </c>
      <c r="J28" s="170">
        <v>414</v>
      </c>
      <c r="K28" s="170">
        <v>521</v>
      </c>
      <c r="L28" s="170">
        <v>663</v>
      </c>
      <c r="M28" s="170">
        <v>713</v>
      </c>
      <c r="N28" s="320">
        <v>856</v>
      </c>
      <c r="O28" s="503">
        <f>N28-M28</f>
        <v>143</v>
      </c>
      <c r="P28" s="504">
        <f>O28/M28</f>
        <v>0.2005610098176718</v>
      </c>
    </row>
    <row r="29" spans="3:16">
      <c r="C29" s="171"/>
      <c r="D29" s="172" t="s">
        <v>65</v>
      </c>
      <c r="E29" s="170">
        <v>427</v>
      </c>
      <c r="F29" s="170">
        <v>495</v>
      </c>
      <c r="G29" s="170">
        <v>695</v>
      </c>
      <c r="H29" s="170">
        <v>799</v>
      </c>
      <c r="I29" s="170">
        <v>346</v>
      </c>
      <c r="J29" s="170">
        <v>250</v>
      </c>
      <c r="K29" s="170">
        <v>192</v>
      </c>
      <c r="L29" s="170">
        <v>171</v>
      </c>
      <c r="M29" s="170">
        <v>145</v>
      </c>
      <c r="N29" s="320">
        <v>135</v>
      </c>
      <c r="O29" s="503">
        <f t="shared" ref="O29:O33" si="6">N29-M29</f>
        <v>-10</v>
      </c>
      <c r="P29" s="504">
        <f t="shared" ref="P29:P33" si="7">O29/M29</f>
        <v>-6.8965517241379309E-2</v>
      </c>
    </row>
    <row r="30" spans="3:16">
      <c r="C30" s="171"/>
      <c r="D30" s="172" t="s">
        <v>124</v>
      </c>
      <c r="E30" s="170">
        <v>7</v>
      </c>
      <c r="F30" s="170">
        <v>11</v>
      </c>
      <c r="G30" s="170">
        <v>20</v>
      </c>
      <c r="H30" s="170">
        <v>30</v>
      </c>
      <c r="I30" s="170">
        <v>7</v>
      </c>
      <c r="J30" s="170">
        <v>19</v>
      </c>
      <c r="K30" s="170">
        <v>30</v>
      </c>
      <c r="L30" s="170">
        <v>20</v>
      </c>
      <c r="M30" s="170">
        <v>37</v>
      </c>
      <c r="N30" s="320">
        <v>38</v>
      </c>
      <c r="O30" s="503">
        <f t="shared" si="6"/>
        <v>1</v>
      </c>
      <c r="P30" s="504">
        <f t="shared" si="7"/>
        <v>2.7027027027027029E-2</v>
      </c>
    </row>
    <row r="31" spans="3:16">
      <c r="C31" s="171"/>
      <c r="D31" s="172" t="s">
        <v>303</v>
      </c>
      <c r="E31" s="170">
        <v>1</v>
      </c>
      <c r="F31" s="170">
        <v>0</v>
      </c>
      <c r="G31" s="170">
        <v>1</v>
      </c>
      <c r="H31" s="170">
        <v>4</v>
      </c>
      <c r="I31" s="170">
        <v>0</v>
      </c>
      <c r="J31" s="170">
        <v>1</v>
      </c>
      <c r="K31" s="170">
        <v>1</v>
      </c>
      <c r="L31" s="170">
        <v>14</v>
      </c>
      <c r="M31" s="170">
        <v>27</v>
      </c>
      <c r="N31" s="320">
        <v>27</v>
      </c>
      <c r="O31" s="503">
        <f t="shared" si="6"/>
        <v>0</v>
      </c>
      <c r="P31" s="504">
        <f t="shared" si="7"/>
        <v>0</v>
      </c>
    </row>
    <row r="32" spans="3:16">
      <c r="C32" s="171"/>
      <c r="D32" s="172" t="s">
        <v>125</v>
      </c>
      <c r="E32" s="170">
        <v>8</v>
      </c>
      <c r="F32" s="170">
        <v>7</v>
      </c>
      <c r="G32" s="170">
        <v>4</v>
      </c>
      <c r="H32" s="170">
        <v>2</v>
      </c>
      <c r="I32" s="170">
        <v>3</v>
      </c>
      <c r="J32" s="170">
        <v>10</v>
      </c>
      <c r="K32" s="170">
        <v>17</v>
      </c>
      <c r="L32" s="170">
        <v>21</v>
      </c>
      <c r="M32" s="170">
        <v>33</v>
      </c>
      <c r="N32" s="320">
        <v>25</v>
      </c>
      <c r="O32" s="503">
        <f t="shared" si="6"/>
        <v>-8</v>
      </c>
      <c r="P32" s="504">
        <f t="shared" si="7"/>
        <v>-0.24242424242424243</v>
      </c>
    </row>
    <row r="33" spans="3:16">
      <c r="C33" s="173"/>
      <c r="D33" s="172" t="s">
        <v>262</v>
      </c>
      <c r="E33" s="170">
        <f t="shared" ref="E33:N33" si="8">E27-SUM(E28:E32)</f>
        <v>131</v>
      </c>
      <c r="F33" s="170">
        <f t="shared" si="8"/>
        <v>96</v>
      </c>
      <c r="G33" s="170">
        <f t="shared" si="8"/>
        <v>141</v>
      </c>
      <c r="H33" s="170">
        <f t="shared" si="8"/>
        <v>139</v>
      </c>
      <c r="I33" s="170">
        <f t="shared" si="8"/>
        <v>47</v>
      </c>
      <c r="J33" s="170">
        <f t="shared" si="8"/>
        <v>69</v>
      </c>
      <c r="K33" s="170">
        <f t="shared" si="8"/>
        <v>77</v>
      </c>
      <c r="L33" s="170">
        <f t="shared" si="8"/>
        <v>81</v>
      </c>
      <c r="M33" s="170">
        <f t="shared" si="8"/>
        <v>69</v>
      </c>
      <c r="N33" s="170">
        <f t="shared" si="8"/>
        <v>52</v>
      </c>
      <c r="O33" s="503">
        <f t="shared" si="6"/>
        <v>-17</v>
      </c>
      <c r="P33" s="504">
        <f t="shared" si="7"/>
        <v>-0.24637681159420291</v>
      </c>
    </row>
    <row r="34" spans="3:16"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48"/>
      <c r="P34" s="499"/>
    </row>
    <row r="35" spans="3:16">
      <c r="C35" s="911" t="s">
        <v>304</v>
      </c>
      <c r="D35" s="911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48"/>
      <c r="P35" s="499"/>
    </row>
    <row r="36" spans="3:16">
      <c r="C36" s="912"/>
      <c r="D36" s="913"/>
      <c r="E36" s="510" t="s">
        <v>21</v>
      </c>
      <c r="F36" s="510" t="s">
        <v>22</v>
      </c>
      <c r="G36" s="510" t="s">
        <v>23</v>
      </c>
      <c r="H36" s="510" t="s">
        <v>24</v>
      </c>
      <c r="I36" s="510" t="s">
        <v>25</v>
      </c>
      <c r="J36" s="510" t="s">
        <v>26</v>
      </c>
      <c r="K36" s="510" t="s">
        <v>27</v>
      </c>
      <c r="L36" s="510" t="s">
        <v>28</v>
      </c>
      <c r="M36" s="510" t="s">
        <v>260</v>
      </c>
      <c r="N36" s="510" t="s">
        <v>194</v>
      </c>
      <c r="O36" s="511" t="s">
        <v>36</v>
      </c>
      <c r="P36" s="512" t="s">
        <v>195</v>
      </c>
    </row>
    <row r="37" spans="3:16">
      <c r="C37" s="916" t="s">
        <v>84</v>
      </c>
      <c r="D37" s="917"/>
      <c r="E37" s="170">
        <v>416</v>
      </c>
      <c r="F37" s="170">
        <v>406</v>
      </c>
      <c r="G37" s="170">
        <v>391</v>
      </c>
      <c r="H37" s="170">
        <v>420</v>
      </c>
      <c r="I37" s="170">
        <v>353</v>
      </c>
      <c r="J37" s="170">
        <v>374</v>
      </c>
      <c r="K37" s="170">
        <v>419</v>
      </c>
      <c r="L37" s="170">
        <v>357</v>
      </c>
      <c r="M37" s="170">
        <v>366</v>
      </c>
      <c r="N37" s="320">
        <v>344</v>
      </c>
      <c r="O37" s="503">
        <f t="shared" ref="O37:O43" si="9">N37-M37</f>
        <v>-22</v>
      </c>
      <c r="P37" s="504">
        <f t="shared" ref="P37:P43" si="10">O37/M37</f>
        <v>-6.0109289617486336E-2</v>
      </c>
    </row>
    <row r="38" spans="3:16">
      <c r="C38" s="171"/>
      <c r="D38" s="513" t="s">
        <v>122</v>
      </c>
      <c r="E38" s="170">
        <v>116</v>
      </c>
      <c r="F38" s="170">
        <v>109</v>
      </c>
      <c r="G38" s="170">
        <v>90</v>
      </c>
      <c r="H38" s="170">
        <v>87</v>
      </c>
      <c r="I38" s="170">
        <v>68</v>
      </c>
      <c r="J38" s="170">
        <v>110</v>
      </c>
      <c r="K38" s="170">
        <v>122</v>
      </c>
      <c r="L38" s="170">
        <v>107</v>
      </c>
      <c r="M38" s="170">
        <v>131</v>
      </c>
      <c r="N38" s="320">
        <v>120</v>
      </c>
      <c r="O38" s="503">
        <f t="shared" si="9"/>
        <v>-11</v>
      </c>
      <c r="P38" s="504">
        <f t="shared" si="10"/>
        <v>-8.3969465648854963E-2</v>
      </c>
    </row>
    <row r="39" spans="3:16">
      <c r="C39" s="171"/>
      <c r="D39" s="172" t="s">
        <v>66</v>
      </c>
      <c r="E39" s="170">
        <v>70</v>
      </c>
      <c r="F39" s="170">
        <v>51</v>
      </c>
      <c r="G39" s="170">
        <v>64</v>
      </c>
      <c r="H39" s="170">
        <v>76</v>
      </c>
      <c r="I39" s="170">
        <v>91</v>
      </c>
      <c r="J39" s="170">
        <v>65</v>
      </c>
      <c r="K39" s="170">
        <v>75</v>
      </c>
      <c r="L39" s="170">
        <v>86</v>
      </c>
      <c r="M39" s="170">
        <v>64</v>
      </c>
      <c r="N39" s="320">
        <v>87</v>
      </c>
      <c r="O39" s="503">
        <f t="shared" si="9"/>
        <v>23</v>
      </c>
      <c r="P39" s="504">
        <f t="shared" si="10"/>
        <v>0.359375</v>
      </c>
    </row>
    <row r="40" spans="3:16">
      <c r="C40" s="171"/>
      <c r="D40" s="172" t="s">
        <v>65</v>
      </c>
      <c r="E40" s="170">
        <v>77</v>
      </c>
      <c r="F40" s="170">
        <v>70</v>
      </c>
      <c r="G40" s="170">
        <v>73</v>
      </c>
      <c r="H40" s="170">
        <v>108</v>
      </c>
      <c r="I40" s="170">
        <v>61</v>
      </c>
      <c r="J40" s="170">
        <v>71</v>
      </c>
      <c r="K40" s="170">
        <v>72</v>
      </c>
      <c r="L40" s="170">
        <v>40</v>
      </c>
      <c r="M40" s="170">
        <v>47</v>
      </c>
      <c r="N40" s="320">
        <v>43</v>
      </c>
      <c r="O40" s="503">
        <f t="shared" si="9"/>
        <v>-4</v>
      </c>
      <c r="P40" s="504">
        <f t="shared" si="10"/>
        <v>-8.5106382978723402E-2</v>
      </c>
    </row>
    <row r="41" spans="3:16">
      <c r="C41" s="171"/>
      <c r="D41" s="172" t="s">
        <v>64</v>
      </c>
      <c r="E41" s="170">
        <v>23</v>
      </c>
      <c r="F41" s="170">
        <v>38</v>
      </c>
      <c r="G41" s="170">
        <v>27</v>
      </c>
      <c r="H41" s="170">
        <v>22</v>
      </c>
      <c r="I41" s="170">
        <v>22</v>
      </c>
      <c r="J41" s="170">
        <v>10</v>
      </c>
      <c r="K41" s="170">
        <v>36</v>
      </c>
      <c r="L41" s="170">
        <v>17</v>
      </c>
      <c r="M41" s="320">
        <v>18</v>
      </c>
      <c r="N41" s="320">
        <v>18</v>
      </c>
      <c r="O41" s="503">
        <f t="shared" si="9"/>
        <v>0</v>
      </c>
      <c r="P41" s="504">
        <f t="shared" si="10"/>
        <v>0</v>
      </c>
    </row>
    <row r="42" spans="3:16">
      <c r="C42" s="171"/>
      <c r="D42" s="172" t="s">
        <v>265</v>
      </c>
      <c r="E42" s="170">
        <v>36</v>
      </c>
      <c r="F42" s="170">
        <v>26</v>
      </c>
      <c r="G42" s="170">
        <v>20</v>
      </c>
      <c r="H42" s="170">
        <v>22</v>
      </c>
      <c r="I42" s="170">
        <v>18</v>
      </c>
      <c r="J42" s="170">
        <v>26</v>
      </c>
      <c r="K42" s="170">
        <v>21</v>
      </c>
      <c r="L42" s="170">
        <v>22</v>
      </c>
      <c r="M42" s="170">
        <v>32</v>
      </c>
      <c r="N42" s="320">
        <v>13</v>
      </c>
      <c r="O42" s="503">
        <f t="shared" si="9"/>
        <v>-19</v>
      </c>
      <c r="P42" s="504">
        <f t="shared" si="10"/>
        <v>-0.59375</v>
      </c>
    </row>
    <row r="43" spans="3:16">
      <c r="C43" s="173"/>
      <c r="D43" s="172" t="s">
        <v>262</v>
      </c>
      <c r="E43" s="170">
        <f t="shared" ref="E43:N43" si="11">E37-SUM(E38:E42)</f>
        <v>94</v>
      </c>
      <c r="F43" s="170">
        <f t="shared" si="11"/>
        <v>112</v>
      </c>
      <c r="G43" s="170">
        <f t="shared" si="11"/>
        <v>117</v>
      </c>
      <c r="H43" s="170">
        <f t="shared" si="11"/>
        <v>105</v>
      </c>
      <c r="I43" s="170">
        <f t="shared" si="11"/>
        <v>93</v>
      </c>
      <c r="J43" s="170">
        <f t="shared" si="11"/>
        <v>92</v>
      </c>
      <c r="K43" s="170">
        <f t="shared" si="11"/>
        <v>93</v>
      </c>
      <c r="L43" s="170">
        <f t="shared" si="11"/>
        <v>85</v>
      </c>
      <c r="M43" s="170">
        <f t="shared" si="11"/>
        <v>74</v>
      </c>
      <c r="N43" s="170">
        <f t="shared" si="11"/>
        <v>63</v>
      </c>
      <c r="O43" s="503">
        <f t="shared" si="9"/>
        <v>-11</v>
      </c>
      <c r="P43" s="504">
        <f t="shared" si="10"/>
        <v>-0.14864864864864866</v>
      </c>
    </row>
    <row r="44" spans="3:16">
      <c r="C44" s="514"/>
      <c r="D44" s="515"/>
      <c r="E44" s="516"/>
      <c r="F44" s="516"/>
      <c r="G44" s="516"/>
      <c r="H44" s="516"/>
      <c r="I44" s="516"/>
      <c r="J44" s="516"/>
      <c r="K44" s="516"/>
      <c r="L44" s="516"/>
      <c r="M44" s="517"/>
      <c r="N44" s="517"/>
      <c r="O44" s="518"/>
      <c r="P44" s="519"/>
    </row>
    <row r="45" spans="3:16">
      <c r="C45" s="911" t="s">
        <v>266</v>
      </c>
      <c r="D45" s="911"/>
      <c r="E45" s="911"/>
      <c r="F45" s="298"/>
      <c r="G45" s="298"/>
      <c r="H45" s="298"/>
      <c r="I45" s="298"/>
      <c r="J45" s="298"/>
      <c r="K45" s="298"/>
      <c r="L45" s="298"/>
      <c r="M45" s="298"/>
      <c r="N45" s="298"/>
      <c r="O45" s="248"/>
      <c r="P45" s="499"/>
    </row>
    <row r="46" spans="3:16">
      <c r="C46" s="912"/>
      <c r="D46" s="913"/>
      <c r="E46" s="510" t="s">
        <v>21</v>
      </c>
      <c r="F46" s="510" t="s">
        <v>22</v>
      </c>
      <c r="G46" s="510" t="s">
        <v>23</v>
      </c>
      <c r="H46" s="510" t="s">
        <v>24</v>
      </c>
      <c r="I46" s="510" t="s">
        <v>25</v>
      </c>
      <c r="J46" s="510" t="s">
        <v>26</v>
      </c>
      <c r="K46" s="510" t="s">
        <v>27</v>
      </c>
      <c r="L46" s="510" t="s">
        <v>28</v>
      </c>
      <c r="M46" s="510" t="s">
        <v>260</v>
      </c>
      <c r="N46" s="510" t="s">
        <v>194</v>
      </c>
      <c r="O46" s="511" t="s">
        <v>36</v>
      </c>
      <c r="P46" s="512" t="s">
        <v>195</v>
      </c>
    </row>
    <row r="47" spans="3:16">
      <c r="C47" s="916" t="s">
        <v>84</v>
      </c>
      <c r="D47" s="917"/>
      <c r="E47" s="170">
        <v>745</v>
      </c>
      <c r="F47" s="170">
        <v>674</v>
      </c>
      <c r="G47" s="170">
        <v>611</v>
      </c>
      <c r="H47" s="170">
        <v>664</v>
      </c>
      <c r="I47" s="170">
        <v>488</v>
      </c>
      <c r="J47" s="170">
        <v>391</v>
      </c>
      <c r="K47" s="170">
        <v>366</v>
      </c>
      <c r="L47" s="170">
        <v>337</v>
      </c>
      <c r="M47" s="170">
        <v>300</v>
      </c>
      <c r="N47" s="320">
        <v>246</v>
      </c>
      <c r="O47" s="503">
        <f t="shared" ref="O47:O53" si="12">N47-M47</f>
        <v>-54</v>
      </c>
      <c r="P47" s="504">
        <f t="shared" ref="P47:P53" si="13">O47/M47</f>
        <v>-0.18</v>
      </c>
    </row>
    <row r="48" spans="3:16">
      <c r="C48" s="171"/>
      <c r="D48" s="513" t="s">
        <v>65</v>
      </c>
      <c r="E48" s="170">
        <v>411</v>
      </c>
      <c r="F48" s="170">
        <v>347</v>
      </c>
      <c r="G48" s="170">
        <v>330</v>
      </c>
      <c r="H48" s="170">
        <v>349</v>
      </c>
      <c r="I48" s="170">
        <v>251</v>
      </c>
      <c r="J48" s="170">
        <v>189</v>
      </c>
      <c r="K48" s="170">
        <v>163</v>
      </c>
      <c r="L48" s="170">
        <v>151</v>
      </c>
      <c r="M48" s="170">
        <v>144</v>
      </c>
      <c r="N48" s="320">
        <v>110</v>
      </c>
      <c r="O48" s="503">
        <f t="shared" si="12"/>
        <v>-34</v>
      </c>
      <c r="P48" s="504">
        <f t="shared" si="13"/>
        <v>-0.2361111111111111</v>
      </c>
    </row>
    <row r="49" spans="3:16">
      <c r="C49" s="171"/>
      <c r="D49" s="172" t="s">
        <v>66</v>
      </c>
      <c r="E49" s="170">
        <v>72</v>
      </c>
      <c r="F49" s="170">
        <v>58</v>
      </c>
      <c r="G49" s="170">
        <v>50</v>
      </c>
      <c r="H49" s="170">
        <v>74</v>
      </c>
      <c r="I49" s="170">
        <v>59</v>
      </c>
      <c r="J49" s="170">
        <v>46</v>
      </c>
      <c r="K49" s="170">
        <v>37</v>
      </c>
      <c r="L49" s="170">
        <v>41</v>
      </c>
      <c r="M49" s="170">
        <v>25</v>
      </c>
      <c r="N49" s="320">
        <v>39</v>
      </c>
      <c r="O49" s="503">
        <f t="shared" si="12"/>
        <v>14</v>
      </c>
      <c r="P49" s="504">
        <f t="shared" si="13"/>
        <v>0.56000000000000005</v>
      </c>
    </row>
    <row r="50" spans="3:16">
      <c r="C50" s="171"/>
      <c r="D50" s="172" t="s">
        <v>122</v>
      </c>
      <c r="E50" s="170">
        <v>21</v>
      </c>
      <c r="F50" s="170">
        <v>28</v>
      </c>
      <c r="G50" s="170">
        <v>20</v>
      </c>
      <c r="H50" s="170">
        <v>18</v>
      </c>
      <c r="I50" s="170">
        <v>16</v>
      </c>
      <c r="J50" s="170">
        <v>15</v>
      </c>
      <c r="K50" s="170">
        <v>19</v>
      </c>
      <c r="L50" s="170">
        <v>21</v>
      </c>
      <c r="M50" s="320">
        <v>16</v>
      </c>
      <c r="N50" s="320">
        <v>14</v>
      </c>
      <c r="O50" s="503">
        <f t="shared" si="12"/>
        <v>-2</v>
      </c>
      <c r="P50" s="504">
        <f t="shared" si="13"/>
        <v>-0.125</v>
      </c>
    </row>
    <row r="51" spans="3:16">
      <c r="C51" s="171"/>
      <c r="D51" s="172" t="s">
        <v>123</v>
      </c>
      <c r="E51" s="170">
        <v>24</v>
      </c>
      <c r="F51" s="170">
        <v>39</v>
      </c>
      <c r="G51" s="170">
        <v>23</v>
      </c>
      <c r="H51" s="170">
        <v>27</v>
      </c>
      <c r="I51" s="170">
        <v>19</v>
      </c>
      <c r="J51" s="170">
        <v>12</v>
      </c>
      <c r="K51" s="170">
        <v>20</v>
      </c>
      <c r="L51" s="170">
        <v>16</v>
      </c>
      <c r="M51" s="320">
        <v>11</v>
      </c>
      <c r="N51" s="320">
        <v>12</v>
      </c>
      <c r="O51" s="503">
        <f t="shared" si="12"/>
        <v>1</v>
      </c>
      <c r="P51" s="504">
        <f t="shared" si="13"/>
        <v>9.0909090909090912E-2</v>
      </c>
    </row>
    <row r="52" spans="3:16">
      <c r="C52" s="171"/>
      <c r="D52" s="172" t="s">
        <v>126</v>
      </c>
      <c r="E52" s="170">
        <v>10</v>
      </c>
      <c r="F52" s="170">
        <v>18</v>
      </c>
      <c r="G52" s="170">
        <v>19</v>
      </c>
      <c r="H52" s="170">
        <v>16</v>
      </c>
      <c r="I52" s="170">
        <v>13</v>
      </c>
      <c r="J52" s="170">
        <v>11</v>
      </c>
      <c r="K52" s="170">
        <v>14</v>
      </c>
      <c r="L52" s="170">
        <v>14</v>
      </c>
      <c r="M52" s="170">
        <v>20</v>
      </c>
      <c r="N52" s="320">
        <v>8</v>
      </c>
      <c r="O52" s="503">
        <f t="shared" si="12"/>
        <v>-12</v>
      </c>
      <c r="P52" s="504">
        <f t="shared" si="13"/>
        <v>-0.6</v>
      </c>
    </row>
    <row r="53" spans="3:16">
      <c r="C53" s="173"/>
      <c r="D53" s="172" t="s">
        <v>262</v>
      </c>
      <c r="E53" s="170">
        <f t="shared" ref="E53:N53" si="14">E47-SUM(E48:E52)</f>
        <v>207</v>
      </c>
      <c r="F53" s="170">
        <f t="shared" si="14"/>
        <v>184</v>
      </c>
      <c r="G53" s="170">
        <f t="shared" si="14"/>
        <v>169</v>
      </c>
      <c r="H53" s="170">
        <f t="shared" si="14"/>
        <v>180</v>
      </c>
      <c r="I53" s="170">
        <f t="shared" si="14"/>
        <v>130</v>
      </c>
      <c r="J53" s="170">
        <f t="shared" si="14"/>
        <v>118</v>
      </c>
      <c r="K53" s="170">
        <f t="shared" si="14"/>
        <v>113</v>
      </c>
      <c r="L53" s="170">
        <f t="shared" si="14"/>
        <v>94</v>
      </c>
      <c r="M53" s="170">
        <f t="shared" si="14"/>
        <v>84</v>
      </c>
      <c r="N53" s="170">
        <f t="shared" si="14"/>
        <v>63</v>
      </c>
      <c r="O53" s="503">
        <f t="shared" si="12"/>
        <v>-21</v>
      </c>
      <c r="P53" s="504">
        <f t="shared" si="13"/>
        <v>-0.25</v>
      </c>
    </row>
    <row r="54" spans="3:16">
      <c r="C54" s="514"/>
      <c r="D54" s="515"/>
      <c r="E54" s="516"/>
      <c r="F54" s="516"/>
      <c r="G54" s="516"/>
      <c r="H54" s="516"/>
      <c r="I54" s="516"/>
      <c r="J54" s="516"/>
      <c r="K54" s="516"/>
      <c r="L54" s="516"/>
      <c r="M54" s="516"/>
      <c r="N54" s="517"/>
      <c r="O54" s="518"/>
      <c r="P54" s="519"/>
    </row>
    <row r="55" spans="3:16">
      <c r="C55" s="915" t="s">
        <v>169</v>
      </c>
      <c r="D55" s="915"/>
      <c r="E55" s="915"/>
      <c r="F55" s="915"/>
      <c r="G55" s="298"/>
      <c r="H55" s="298"/>
      <c r="I55" s="298"/>
      <c r="J55" s="298"/>
      <c r="K55" s="298"/>
      <c r="L55" s="298"/>
      <c r="M55" s="298"/>
      <c r="N55" s="298"/>
      <c r="O55" s="248"/>
      <c r="P55" s="499"/>
    </row>
    <row r="56" spans="3:16">
      <c r="C56" s="912"/>
      <c r="D56" s="913"/>
      <c r="E56" s="510" t="s">
        <v>21</v>
      </c>
      <c r="F56" s="510" t="s">
        <v>22</v>
      </c>
      <c r="G56" s="510" t="s">
        <v>23</v>
      </c>
      <c r="H56" s="510" t="s">
        <v>24</v>
      </c>
      <c r="I56" s="510" t="s">
        <v>25</v>
      </c>
      <c r="J56" s="510" t="s">
        <v>26</v>
      </c>
      <c r="K56" s="510" t="s">
        <v>27</v>
      </c>
      <c r="L56" s="510" t="s">
        <v>28</v>
      </c>
      <c r="M56" s="510" t="s">
        <v>260</v>
      </c>
      <c r="N56" s="510" t="s">
        <v>194</v>
      </c>
      <c r="O56" s="511" t="s">
        <v>36</v>
      </c>
      <c r="P56" s="512" t="s">
        <v>195</v>
      </c>
    </row>
    <row r="57" spans="3:16">
      <c r="C57" s="916" t="s">
        <v>84</v>
      </c>
      <c r="D57" s="917"/>
      <c r="E57" s="351">
        <v>135</v>
      </c>
      <c r="F57" s="351">
        <v>161</v>
      </c>
      <c r="G57" s="351">
        <v>254</v>
      </c>
      <c r="H57" s="351">
        <v>279</v>
      </c>
      <c r="I57" s="351">
        <v>163</v>
      </c>
      <c r="J57" s="351">
        <v>141</v>
      </c>
      <c r="K57" s="351">
        <v>163</v>
      </c>
      <c r="L57" s="351">
        <v>181</v>
      </c>
      <c r="M57" s="351">
        <v>196</v>
      </c>
      <c r="N57" s="320">
        <v>210</v>
      </c>
      <c r="O57" s="503">
        <f>N57-M57</f>
        <v>14</v>
      </c>
      <c r="P57" s="504">
        <f>O57/M57</f>
        <v>7.1428571428571425E-2</v>
      </c>
    </row>
    <row r="58" spans="3:16">
      <c r="C58" s="171"/>
      <c r="D58" s="513" t="s">
        <v>65</v>
      </c>
      <c r="E58" s="351">
        <v>83</v>
      </c>
      <c r="F58" s="351">
        <v>85</v>
      </c>
      <c r="G58" s="351">
        <v>150</v>
      </c>
      <c r="H58" s="351">
        <v>173</v>
      </c>
      <c r="I58" s="351">
        <v>97</v>
      </c>
      <c r="J58" s="351">
        <v>73</v>
      </c>
      <c r="K58" s="351">
        <v>78</v>
      </c>
      <c r="L58" s="351">
        <v>87</v>
      </c>
      <c r="M58" s="351">
        <v>71</v>
      </c>
      <c r="N58" s="320">
        <v>78</v>
      </c>
      <c r="O58" s="503">
        <f>N58-M58</f>
        <v>7</v>
      </c>
      <c r="P58" s="504">
        <f>O58/M58</f>
        <v>9.8591549295774641E-2</v>
      </c>
    </row>
    <row r="59" spans="3:16">
      <c r="C59" s="171"/>
      <c r="D59" s="172" t="s">
        <v>64</v>
      </c>
      <c r="E59" s="351">
        <v>1</v>
      </c>
      <c r="F59" s="351">
        <v>2</v>
      </c>
      <c r="G59" s="351">
        <v>8</v>
      </c>
      <c r="H59" s="351">
        <v>7</v>
      </c>
      <c r="I59" s="351">
        <v>8</v>
      </c>
      <c r="J59" s="351">
        <v>10</v>
      </c>
      <c r="K59" s="351">
        <v>21</v>
      </c>
      <c r="L59" s="351">
        <v>24</v>
      </c>
      <c r="M59" s="351">
        <v>35</v>
      </c>
      <c r="N59" s="320">
        <v>52</v>
      </c>
      <c r="O59" s="503">
        <f t="shared" ref="O59:O63" si="15">N59-M59</f>
        <v>17</v>
      </c>
      <c r="P59" s="504">
        <f t="shared" ref="P59:P63" si="16">O59/M59</f>
        <v>0.48571428571428571</v>
      </c>
    </row>
    <row r="60" spans="3:16">
      <c r="C60" s="171"/>
      <c r="D60" s="172" t="s">
        <v>125</v>
      </c>
      <c r="E60" s="170">
        <v>5</v>
      </c>
      <c r="F60" s="170">
        <v>9</v>
      </c>
      <c r="G60" s="170">
        <v>3</v>
      </c>
      <c r="H60" s="170">
        <v>4</v>
      </c>
      <c r="I60" s="170">
        <v>2</v>
      </c>
      <c r="J60" s="170">
        <v>1</v>
      </c>
      <c r="K60" s="170">
        <v>3</v>
      </c>
      <c r="L60" s="170">
        <v>8</v>
      </c>
      <c r="M60" s="320">
        <v>4</v>
      </c>
      <c r="N60" s="320">
        <v>16</v>
      </c>
      <c r="O60" s="503">
        <f t="shared" si="15"/>
        <v>12</v>
      </c>
      <c r="P60" s="504">
        <f t="shared" si="16"/>
        <v>3</v>
      </c>
    </row>
    <row r="61" spans="3:16">
      <c r="C61" s="171"/>
      <c r="D61" s="172" t="s">
        <v>67</v>
      </c>
      <c r="E61" s="351">
        <v>19</v>
      </c>
      <c r="F61" s="351">
        <v>33</v>
      </c>
      <c r="G61" s="351">
        <v>30</v>
      </c>
      <c r="H61" s="351">
        <v>24</v>
      </c>
      <c r="I61" s="351">
        <v>19</v>
      </c>
      <c r="J61" s="351">
        <v>5</v>
      </c>
      <c r="K61" s="351">
        <v>7</v>
      </c>
      <c r="L61" s="351">
        <v>9</v>
      </c>
      <c r="M61" s="351">
        <v>7</v>
      </c>
      <c r="N61" s="320">
        <v>9</v>
      </c>
      <c r="O61" s="503">
        <f t="shared" si="15"/>
        <v>2</v>
      </c>
      <c r="P61" s="504">
        <f t="shared" si="16"/>
        <v>0.2857142857142857</v>
      </c>
    </row>
    <row r="62" spans="3:16">
      <c r="C62" s="171"/>
      <c r="D62" s="172" t="s">
        <v>305</v>
      </c>
      <c r="E62" s="170">
        <v>2</v>
      </c>
      <c r="F62" s="170">
        <v>1</v>
      </c>
      <c r="G62" s="170">
        <v>2</v>
      </c>
      <c r="H62" s="170">
        <v>1</v>
      </c>
      <c r="I62" s="170">
        <v>1</v>
      </c>
      <c r="J62" s="170">
        <v>2</v>
      </c>
      <c r="K62" s="170">
        <v>5</v>
      </c>
      <c r="L62" s="170">
        <v>1</v>
      </c>
      <c r="M62" s="320">
        <v>4</v>
      </c>
      <c r="N62" s="320">
        <v>9</v>
      </c>
      <c r="O62" s="503">
        <f t="shared" si="15"/>
        <v>5</v>
      </c>
      <c r="P62" s="504">
        <f t="shared" si="16"/>
        <v>1.25</v>
      </c>
    </row>
    <row r="63" spans="3:16">
      <c r="C63" s="173"/>
      <c r="D63" s="172" t="s">
        <v>262</v>
      </c>
      <c r="E63" s="170">
        <f t="shared" ref="E63:N63" si="17">E57-SUM(E58:E62)</f>
        <v>25</v>
      </c>
      <c r="F63" s="170">
        <f t="shared" si="17"/>
        <v>31</v>
      </c>
      <c r="G63" s="170">
        <f t="shared" si="17"/>
        <v>61</v>
      </c>
      <c r="H63" s="170">
        <f t="shared" si="17"/>
        <v>70</v>
      </c>
      <c r="I63" s="170">
        <f t="shared" si="17"/>
        <v>36</v>
      </c>
      <c r="J63" s="170">
        <f t="shared" si="17"/>
        <v>50</v>
      </c>
      <c r="K63" s="170">
        <f t="shared" si="17"/>
        <v>49</v>
      </c>
      <c r="L63" s="170">
        <f t="shared" si="17"/>
        <v>52</v>
      </c>
      <c r="M63" s="170">
        <f t="shared" si="17"/>
        <v>75</v>
      </c>
      <c r="N63" s="170">
        <f t="shared" si="17"/>
        <v>46</v>
      </c>
      <c r="O63" s="503">
        <f t="shared" si="15"/>
        <v>-29</v>
      </c>
      <c r="P63" s="504">
        <f t="shared" si="16"/>
        <v>-0.38666666666666666</v>
      </c>
    </row>
    <row r="64" spans="3:16">
      <c r="C64" s="514"/>
      <c r="D64" s="515"/>
      <c r="E64" s="516"/>
      <c r="F64" s="516"/>
      <c r="G64" s="516"/>
      <c r="H64" s="516"/>
      <c r="I64" s="516"/>
      <c r="J64" s="516"/>
      <c r="K64" s="516"/>
      <c r="L64" s="516"/>
      <c r="M64" s="517"/>
      <c r="N64" s="517"/>
      <c r="O64" s="518"/>
      <c r="P64" s="519"/>
    </row>
    <row r="65" spans="3:16">
      <c r="C65" s="911" t="s">
        <v>269</v>
      </c>
      <c r="D65" s="911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48"/>
      <c r="P65" s="499"/>
    </row>
    <row r="66" spans="3:16">
      <c r="C66" s="912"/>
      <c r="D66" s="913"/>
      <c r="E66" s="510" t="s">
        <v>21</v>
      </c>
      <c r="F66" s="510" t="s">
        <v>22</v>
      </c>
      <c r="G66" s="510" t="s">
        <v>23</v>
      </c>
      <c r="H66" s="510" t="s">
        <v>24</v>
      </c>
      <c r="I66" s="510" t="s">
        <v>25</v>
      </c>
      <c r="J66" s="510" t="s">
        <v>26</v>
      </c>
      <c r="K66" s="510" t="s">
        <v>27</v>
      </c>
      <c r="L66" s="510" t="s">
        <v>28</v>
      </c>
      <c r="M66" s="510" t="s">
        <v>260</v>
      </c>
      <c r="N66" s="510" t="s">
        <v>194</v>
      </c>
      <c r="O66" s="511" t="s">
        <v>36</v>
      </c>
      <c r="P66" s="512" t="s">
        <v>195</v>
      </c>
    </row>
    <row r="67" spans="3:16">
      <c r="C67" s="916" t="s">
        <v>84</v>
      </c>
      <c r="D67" s="1039"/>
      <c r="E67" s="170">
        <v>48</v>
      </c>
      <c r="F67" s="170">
        <v>23</v>
      </c>
      <c r="G67" s="170">
        <v>64</v>
      </c>
      <c r="H67" s="170">
        <v>65</v>
      </c>
      <c r="I67" s="170">
        <v>35</v>
      </c>
      <c r="J67" s="170">
        <v>63</v>
      </c>
      <c r="K67" s="170">
        <v>146</v>
      </c>
      <c r="L67" s="170">
        <v>164</v>
      </c>
      <c r="M67" s="320">
        <v>105</v>
      </c>
      <c r="N67" s="320">
        <v>108</v>
      </c>
      <c r="O67" s="503">
        <f>N67-M67</f>
        <v>3</v>
      </c>
      <c r="P67" s="504">
        <f>O67/M67</f>
        <v>2.8571428571428571E-2</v>
      </c>
    </row>
    <row r="68" spans="3:16">
      <c r="C68" s="171"/>
      <c r="D68" s="172" t="s">
        <v>64</v>
      </c>
      <c r="E68" s="170">
        <v>6</v>
      </c>
      <c r="F68" s="170">
        <v>0</v>
      </c>
      <c r="G68" s="170">
        <v>0</v>
      </c>
      <c r="H68" s="170">
        <v>3</v>
      </c>
      <c r="I68" s="170">
        <v>4</v>
      </c>
      <c r="J68" s="170">
        <v>13</v>
      </c>
      <c r="K68" s="170">
        <v>40</v>
      </c>
      <c r="L68" s="170">
        <v>45</v>
      </c>
      <c r="M68" s="320">
        <v>11</v>
      </c>
      <c r="N68" s="320">
        <v>24</v>
      </c>
      <c r="O68" s="503">
        <f>N68-M68</f>
        <v>13</v>
      </c>
      <c r="P68" s="504">
        <f>O68/M68</f>
        <v>1.1818181818181819</v>
      </c>
    </row>
    <row r="69" spans="3:16">
      <c r="C69" s="171"/>
      <c r="D69" s="172" t="s">
        <v>186</v>
      </c>
      <c r="E69" s="170">
        <v>0</v>
      </c>
      <c r="F69" s="170">
        <v>1</v>
      </c>
      <c r="G69" s="170">
        <v>7</v>
      </c>
      <c r="H69" s="170">
        <v>3</v>
      </c>
      <c r="I69" s="170">
        <v>3</v>
      </c>
      <c r="J69" s="170">
        <v>7</v>
      </c>
      <c r="K69" s="170">
        <v>12</v>
      </c>
      <c r="L69" s="170">
        <v>19</v>
      </c>
      <c r="M69" s="320">
        <v>14</v>
      </c>
      <c r="N69" s="320">
        <v>16</v>
      </c>
      <c r="O69" s="503">
        <f t="shared" ref="O69:O73" si="18">N69-M69</f>
        <v>2</v>
      </c>
      <c r="P69" s="504">
        <f t="shared" ref="P69:P73" si="19">O69/M69</f>
        <v>0.14285714285714285</v>
      </c>
    </row>
    <row r="70" spans="3:16">
      <c r="C70" s="171"/>
      <c r="D70" s="172" t="s">
        <v>125</v>
      </c>
      <c r="E70" s="170">
        <v>0</v>
      </c>
      <c r="F70" s="170">
        <v>2</v>
      </c>
      <c r="G70" s="170">
        <v>2</v>
      </c>
      <c r="H70" s="170">
        <v>1</v>
      </c>
      <c r="I70" s="170">
        <v>3</v>
      </c>
      <c r="J70" s="170">
        <v>1</v>
      </c>
      <c r="K70" s="170">
        <v>6</v>
      </c>
      <c r="L70" s="170">
        <v>2</v>
      </c>
      <c r="M70" s="320">
        <v>13</v>
      </c>
      <c r="N70" s="320">
        <v>14</v>
      </c>
      <c r="O70" s="503">
        <f t="shared" si="18"/>
        <v>1</v>
      </c>
      <c r="P70" s="504">
        <f t="shared" si="19"/>
        <v>7.6923076923076927E-2</v>
      </c>
    </row>
    <row r="71" spans="3:16">
      <c r="C71" s="171"/>
      <c r="D71" s="172" t="s">
        <v>65</v>
      </c>
      <c r="E71" s="170">
        <v>13</v>
      </c>
      <c r="F71" s="170">
        <v>4</v>
      </c>
      <c r="G71" s="170">
        <v>10</v>
      </c>
      <c r="H71" s="170">
        <v>18</v>
      </c>
      <c r="I71" s="170">
        <v>4</v>
      </c>
      <c r="J71" s="170">
        <v>5</v>
      </c>
      <c r="K71" s="170">
        <v>7</v>
      </c>
      <c r="L71" s="170">
        <v>8</v>
      </c>
      <c r="M71" s="320">
        <v>7</v>
      </c>
      <c r="N71" s="320">
        <v>11</v>
      </c>
      <c r="O71" s="503">
        <f t="shared" si="18"/>
        <v>4</v>
      </c>
      <c r="P71" s="504">
        <f t="shared" si="19"/>
        <v>0.5714285714285714</v>
      </c>
    </row>
    <row r="72" spans="3:16">
      <c r="C72" s="171"/>
      <c r="D72" s="172" t="s">
        <v>301</v>
      </c>
      <c r="E72" s="170">
        <v>0</v>
      </c>
      <c r="F72" s="170">
        <v>0</v>
      </c>
      <c r="G72" s="170">
        <v>0</v>
      </c>
      <c r="H72" s="170">
        <v>0</v>
      </c>
      <c r="I72" s="170">
        <v>0</v>
      </c>
      <c r="J72" s="170">
        <v>1</v>
      </c>
      <c r="K72" s="170">
        <v>3</v>
      </c>
      <c r="L72" s="170">
        <v>3</v>
      </c>
      <c r="M72" s="320">
        <v>8</v>
      </c>
      <c r="N72" s="320">
        <v>6</v>
      </c>
      <c r="O72" s="503">
        <f t="shared" si="18"/>
        <v>-2</v>
      </c>
      <c r="P72" s="504">
        <f t="shared" si="19"/>
        <v>-0.25</v>
      </c>
    </row>
    <row r="73" spans="3:16">
      <c r="C73" s="173"/>
      <c r="D73" s="172" t="s">
        <v>262</v>
      </c>
      <c r="E73" s="170">
        <f t="shared" ref="E73:N73" si="20">E67-SUM(E68:E72)</f>
        <v>29</v>
      </c>
      <c r="F73" s="170">
        <f t="shared" si="20"/>
        <v>16</v>
      </c>
      <c r="G73" s="170">
        <f t="shared" si="20"/>
        <v>45</v>
      </c>
      <c r="H73" s="170">
        <f t="shared" si="20"/>
        <v>40</v>
      </c>
      <c r="I73" s="170">
        <f t="shared" si="20"/>
        <v>21</v>
      </c>
      <c r="J73" s="170">
        <f t="shared" si="20"/>
        <v>36</v>
      </c>
      <c r="K73" s="170">
        <f t="shared" si="20"/>
        <v>78</v>
      </c>
      <c r="L73" s="170">
        <f t="shared" si="20"/>
        <v>87</v>
      </c>
      <c r="M73" s="170">
        <f t="shared" si="20"/>
        <v>52</v>
      </c>
      <c r="N73" s="170">
        <f t="shared" si="20"/>
        <v>37</v>
      </c>
      <c r="O73" s="503">
        <f t="shared" si="18"/>
        <v>-15</v>
      </c>
      <c r="P73" s="504">
        <f t="shared" si="19"/>
        <v>-0.28846153846153844</v>
      </c>
    </row>
    <row r="74" spans="3:16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48"/>
      <c r="P74" s="499"/>
    </row>
    <row r="75" spans="3:16">
      <c r="C75" s="298" t="s">
        <v>270</v>
      </c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48"/>
      <c r="P75" s="499"/>
    </row>
    <row r="76" spans="3:16">
      <c r="C76" s="298" t="s">
        <v>306</v>
      </c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48"/>
      <c r="P76" s="499"/>
    </row>
    <row r="77" spans="3:16">
      <c r="C77" s="298" t="s">
        <v>307</v>
      </c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48"/>
      <c r="P77" s="499"/>
    </row>
  </sheetData>
  <mergeCells count="21">
    <mergeCell ref="C5:D5"/>
    <mergeCell ref="C6:D6"/>
    <mergeCell ref="C7:D7"/>
    <mergeCell ref="C15:D15"/>
    <mergeCell ref="C16:D16"/>
    <mergeCell ref="C17:D17"/>
    <mergeCell ref="C25:D25"/>
    <mergeCell ref="C26:D26"/>
    <mergeCell ref="C27:D27"/>
    <mergeCell ref="C35:D35"/>
    <mergeCell ref="C36:D36"/>
    <mergeCell ref="C37:D37"/>
    <mergeCell ref="C45:E45"/>
    <mergeCell ref="C46:D46"/>
    <mergeCell ref="C47:D47"/>
    <mergeCell ref="C67:D67"/>
    <mergeCell ref="C55:F55"/>
    <mergeCell ref="C56:D56"/>
    <mergeCell ref="C57:D57"/>
    <mergeCell ref="C65:D65"/>
    <mergeCell ref="C66:D66"/>
  </mergeCells>
  <phoneticPr fontId="2"/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2:U14"/>
  <sheetViews>
    <sheetView showGridLines="0" zoomScaleNormal="100" workbookViewId="0">
      <selection activeCell="G21" sqref="G21"/>
    </sheetView>
  </sheetViews>
  <sheetFormatPr defaultRowHeight="13.2"/>
  <cols>
    <col min="25" max="25" width="11.21875" bestFit="1" customWidth="1"/>
    <col min="36" max="36" width="9" customWidth="1"/>
  </cols>
  <sheetData>
    <row r="2" spans="2:21" ht="14.4">
      <c r="B2" s="6" t="s">
        <v>45</v>
      </c>
    </row>
    <row r="4" spans="2:21">
      <c r="B4" s="683"/>
      <c r="C4" s="684"/>
      <c r="D4" s="684"/>
      <c r="E4" s="684"/>
      <c r="F4" s="685"/>
      <c r="G4" s="1" t="s">
        <v>39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</row>
    <row r="5" spans="2:21">
      <c r="B5" s="691" t="s">
        <v>43</v>
      </c>
      <c r="C5" s="692"/>
      <c r="D5" s="692"/>
      <c r="E5" s="692"/>
      <c r="F5" s="693"/>
      <c r="G5" s="7">
        <v>4.625025896001657E-3</v>
      </c>
      <c r="H5" s="7">
        <v>5.8678040349815835E-3</v>
      </c>
      <c r="I5" s="7">
        <v>1.0679288291894436E-2</v>
      </c>
      <c r="J5" s="7">
        <v>1.1719498970595169E-2</v>
      </c>
      <c r="K5" s="7">
        <v>1.7649009825734856E-2</v>
      </c>
      <c r="L5" s="7">
        <v>1.7348576012835942E-2</v>
      </c>
      <c r="M5" s="7">
        <v>2.2853948755533249E-2</v>
      </c>
      <c r="N5" s="7">
        <v>2.6516515577926322E-2</v>
      </c>
      <c r="O5" s="7">
        <v>2.851762315415177E-2</v>
      </c>
      <c r="P5" s="7">
        <v>2.8084300812397545E-2</v>
      </c>
      <c r="Q5" s="7">
        <v>3.4371051465641254E-2</v>
      </c>
      <c r="R5" s="7">
        <v>3.9785287401759101E-2</v>
      </c>
      <c r="S5" s="7">
        <v>3.3570367910867621E-2</v>
      </c>
      <c r="T5" s="7">
        <v>4.0951517576334619E-2</v>
      </c>
      <c r="U5" s="7">
        <v>4.2044117170713803E-2</v>
      </c>
    </row>
    <row r="6" spans="2:21">
      <c r="B6" s="688" t="s">
        <v>44</v>
      </c>
      <c r="C6" s="689"/>
      <c r="D6" s="689"/>
      <c r="E6" s="689"/>
      <c r="F6" s="690"/>
      <c r="G6" s="7">
        <v>9.5497648502198135E-3</v>
      </c>
      <c r="H6" s="7">
        <v>1.0154672922690818E-2</v>
      </c>
      <c r="I6" s="7">
        <v>1.625146036912729E-2</v>
      </c>
      <c r="J6" s="7">
        <v>2.0922543417524253E-2</v>
      </c>
      <c r="K6" s="7">
        <v>2.4438659837097993E-2</v>
      </c>
      <c r="L6" s="7">
        <v>2.2694137320799442E-2</v>
      </c>
      <c r="M6" s="7">
        <v>2.2257307708046323E-2</v>
      </c>
      <c r="N6" s="7">
        <v>2.0386759770488254E-2</v>
      </c>
      <c r="O6" s="7">
        <v>1.7332487172046062E-2</v>
      </c>
      <c r="P6" s="7">
        <v>1.659763833678218E-2</v>
      </c>
      <c r="Q6" s="7">
        <v>1.8908848757749203E-2</v>
      </c>
      <c r="R6" s="7">
        <v>2.0439271562317333E-2</v>
      </c>
      <c r="S6" s="7">
        <v>2.2035586488447303E-2</v>
      </c>
      <c r="T6" s="7">
        <v>2.2125803463019122E-2</v>
      </c>
      <c r="U6" s="7">
        <v>2.2984599659643522E-2</v>
      </c>
    </row>
    <row r="8" spans="2:21">
      <c r="B8" s="683"/>
      <c r="C8" s="684"/>
      <c r="D8" s="684"/>
      <c r="E8" s="684"/>
      <c r="F8" s="685"/>
      <c r="G8" s="1" t="s">
        <v>14</v>
      </c>
      <c r="H8" s="1" t="s">
        <v>15</v>
      </c>
      <c r="I8" s="1" t="s">
        <v>16</v>
      </c>
      <c r="J8" s="1" t="s">
        <v>17</v>
      </c>
      <c r="K8" s="1" t="s">
        <v>18</v>
      </c>
      <c r="L8" s="1" t="s">
        <v>19</v>
      </c>
      <c r="M8" s="1" t="s">
        <v>20</v>
      </c>
      <c r="N8" s="1" t="s">
        <v>21</v>
      </c>
      <c r="O8" s="1" t="s">
        <v>22</v>
      </c>
      <c r="P8" s="1" t="s">
        <v>23</v>
      </c>
      <c r="Q8" s="1" t="s">
        <v>24</v>
      </c>
      <c r="R8" s="1" t="s">
        <v>25</v>
      </c>
      <c r="S8" s="1" t="s">
        <v>26</v>
      </c>
      <c r="T8" s="1" t="s">
        <v>27</v>
      </c>
      <c r="U8" s="1" t="s">
        <v>28</v>
      </c>
    </row>
    <row r="9" spans="2:21">
      <c r="B9" s="691" t="s">
        <v>43</v>
      </c>
      <c r="C9" s="692"/>
      <c r="D9" s="692"/>
      <c r="E9" s="692"/>
      <c r="F9" s="693"/>
      <c r="G9" s="7">
        <v>4.806177166651688E-2</v>
      </c>
      <c r="H9" s="7">
        <v>5.0865046042897419E-2</v>
      </c>
      <c r="I9" s="7">
        <v>4.2851322938795643E-2</v>
      </c>
      <c r="J9" s="7">
        <v>4.2503774625923835E-2</v>
      </c>
      <c r="K9" s="7">
        <v>4.0464464101347769E-2</v>
      </c>
      <c r="L9" s="7">
        <v>3.7747453180563946E-2</v>
      </c>
      <c r="M9" s="7">
        <v>2.8199116930327572E-2</v>
      </c>
      <c r="N9" s="7">
        <v>2.720226577448193E-2</v>
      </c>
      <c r="O9" s="7">
        <v>2.5461026941797492E-2</v>
      </c>
      <c r="P9" s="7">
        <v>2.7083053174025234E-2</v>
      </c>
      <c r="Q9" s="7">
        <v>2.6078884307333607E-2</v>
      </c>
      <c r="R9" s="7">
        <v>2.6342437703505611E-2</v>
      </c>
      <c r="S9" s="7">
        <v>2.7E-2</v>
      </c>
      <c r="T9" s="7">
        <v>3.4000000000000002E-2</v>
      </c>
      <c r="U9" s="7">
        <v>3.1E-2</v>
      </c>
    </row>
    <row r="10" spans="2:21">
      <c r="B10" s="688" t="s">
        <v>44</v>
      </c>
      <c r="C10" s="689"/>
      <c r="D10" s="689"/>
      <c r="E10" s="689"/>
      <c r="F10" s="690"/>
      <c r="G10" s="7">
        <v>2.2872448441881927E-2</v>
      </c>
      <c r="H10" s="7">
        <v>2.1979299918595187E-2</v>
      </c>
      <c r="I10" s="7">
        <v>2.1204944697462591E-2</v>
      </c>
      <c r="J10" s="7">
        <v>2.0592105083197247E-2</v>
      </c>
      <c r="K10" s="7">
        <v>2.1038875415008595E-2</v>
      </c>
      <c r="L10" s="7">
        <v>2.1598856071711806E-2</v>
      </c>
      <c r="M10" s="7">
        <v>2.0798462587564317E-2</v>
      </c>
      <c r="N10" s="7">
        <v>1.9268333382412125E-2</v>
      </c>
      <c r="O10" s="7">
        <v>1.8894087889039478E-2</v>
      </c>
      <c r="P10" s="7">
        <v>2.1410665711695101E-2</v>
      </c>
      <c r="Q10" s="7">
        <v>2.3045218326264858E-2</v>
      </c>
      <c r="R10" s="7">
        <v>2.5848634872887553E-2</v>
      </c>
      <c r="S10" s="7">
        <v>2.7E-2</v>
      </c>
      <c r="T10" s="7">
        <v>2.8000000000000001E-2</v>
      </c>
      <c r="U10" s="7">
        <v>2.8000000000000001E-2</v>
      </c>
    </row>
    <row r="12" spans="2:21">
      <c r="B12" s="683"/>
      <c r="C12" s="684"/>
      <c r="D12" s="684"/>
      <c r="E12" s="684"/>
      <c r="F12" s="685"/>
      <c r="G12" s="275" t="s">
        <v>121</v>
      </c>
      <c r="H12" s="275" t="s">
        <v>184</v>
      </c>
    </row>
    <row r="13" spans="2:21">
      <c r="B13" s="686" t="s">
        <v>43</v>
      </c>
      <c r="C13" s="687"/>
      <c r="D13" s="687"/>
      <c r="E13" s="687"/>
      <c r="F13" s="687"/>
      <c r="G13" s="285">
        <v>3.1E-2</v>
      </c>
      <c r="H13" s="285">
        <v>3.4000000000000002E-2</v>
      </c>
    </row>
    <row r="14" spans="2:21">
      <c r="B14" s="687" t="s">
        <v>44</v>
      </c>
      <c r="C14" s="687"/>
      <c r="D14" s="687"/>
      <c r="E14" s="687"/>
      <c r="F14" s="687"/>
      <c r="G14" s="285">
        <v>2.9000000000000001E-2</v>
      </c>
      <c r="H14" s="285">
        <v>3.1E-2</v>
      </c>
    </row>
  </sheetData>
  <mergeCells count="9">
    <mergeCell ref="B12:F12"/>
    <mergeCell ref="B13:F13"/>
    <mergeCell ref="B14:F14"/>
    <mergeCell ref="B10:F10"/>
    <mergeCell ref="B4:F4"/>
    <mergeCell ref="B5:F5"/>
    <mergeCell ref="B6:F6"/>
    <mergeCell ref="B8:F8"/>
    <mergeCell ref="B9:F9"/>
  </mergeCells>
  <phoneticPr fontId="2"/>
  <pageMargins left="0.7" right="0.7" top="0.75" bottom="0.75" header="0.3" footer="0.3"/>
  <pageSetup paperSize="9" scale="70" orientation="landscape" r:id="rId1"/>
  <colBreaks count="1" manualBreakCount="1">
    <brk id="2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B2:Q32"/>
  <sheetViews>
    <sheetView showGridLines="0" topLeftCell="A19" zoomScaleNormal="100" workbookViewId="0">
      <selection activeCell="L30" sqref="L30"/>
    </sheetView>
  </sheetViews>
  <sheetFormatPr defaultRowHeight="13.2"/>
  <cols>
    <col min="2" max="2" width="1.109375" customWidth="1"/>
    <col min="3" max="3" width="1.88671875" customWidth="1"/>
    <col min="4" max="4" width="14.6640625" customWidth="1"/>
    <col min="5" max="12" width="7.109375" customWidth="1"/>
    <col min="13" max="13" width="7.21875" customWidth="1"/>
    <col min="14" max="14" width="7.21875" style="298" customWidth="1"/>
    <col min="15" max="16" width="9" customWidth="1"/>
    <col min="17" max="17" width="2.109375" customWidth="1"/>
    <col min="18" max="18" width="3.109375" customWidth="1"/>
  </cols>
  <sheetData>
    <row r="2" spans="2:16" ht="14.4">
      <c r="C2" s="6" t="s">
        <v>113</v>
      </c>
    </row>
    <row r="4" spans="2:16" s="6" customFormat="1" ht="21.9" customHeight="1">
      <c r="B4" s="123" t="s">
        <v>35</v>
      </c>
    </row>
    <row r="5" spans="2:16" ht="34.5" customHeight="1">
      <c r="C5" s="808"/>
      <c r="D5" s="808"/>
      <c r="E5" s="210" t="s">
        <v>21</v>
      </c>
      <c r="F5" s="210" t="s">
        <v>22</v>
      </c>
      <c r="G5" s="210" t="s">
        <v>23</v>
      </c>
      <c r="H5" s="210" t="s">
        <v>24</v>
      </c>
      <c r="I5" s="210" t="s">
        <v>25</v>
      </c>
      <c r="J5" s="211" t="s">
        <v>26</v>
      </c>
      <c r="K5" s="210" t="s">
        <v>27</v>
      </c>
      <c r="L5" s="210" t="s">
        <v>28</v>
      </c>
      <c r="M5" s="210" t="s">
        <v>121</v>
      </c>
      <c r="N5" s="210" t="s">
        <v>308</v>
      </c>
      <c r="O5" s="321" t="s">
        <v>73</v>
      </c>
      <c r="P5" s="321" t="s">
        <v>74</v>
      </c>
    </row>
    <row r="6" spans="2:16" ht="26.25" customHeight="1">
      <c r="C6" s="1040" t="s">
        <v>170</v>
      </c>
      <c r="D6" s="1041"/>
      <c r="E6" s="299">
        <v>2819</v>
      </c>
      <c r="F6" s="299">
        <v>2436</v>
      </c>
      <c r="G6" s="299">
        <v>3232</v>
      </c>
      <c r="H6" s="299">
        <v>3855</v>
      </c>
      <c r="I6" s="622">
        <v>3154</v>
      </c>
      <c r="J6" s="212">
        <v>3343</v>
      </c>
      <c r="K6" s="212">
        <v>3992</v>
      </c>
      <c r="L6" s="619">
        <v>4744</v>
      </c>
      <c r="M6" s="623">
        <v>5897</v>
      </c>
      <c r="N6" s="623">
        <v>6534</v>
      </c>
      <c r="O6" s="624">
        <f>N6-M6</f>
        <v>637</v>
      </c>
      <c r="P6" s="625">
        <f>O6/M6</f>
        <v>0.10802102764117348</v>
      </c>
    </row>
    <row r="7" spans="2:16" ht="26.25" customHeight="1">
      <c r="C7" s="301"/>
      <c r="D7" s="213" t="s">
        <v>158</v>
      </c>
      <c r="E7" s="299">
        <v>43</v>
      </c>
      <c r="F7" s="299">
        <v>42</v>
      </c>
      <c r="G7" s="299">
        <v>29</v>
      </c>
      <c r="H7" s="299">
        <v>18</v>
      </c>
      <c r="I7" s="299">
        <v>14</v>
      </c>
      <c r="J7" s="214">
        <v>16</v>
      </c>
      <c r="K7" s="214">
        <v>17</v>
      </c>
      <c r="L7" s="620">
        <v>14</v>
      </c>
      <c r="M7" s="626">
        <v>27</v>
      </c>
      <c r="N7" s="626">
        <v>17</v>
      </c>
      <c r="O7" s="627">
        <f t="shared" ref="O7:O13" si="0">N7-M7</f>
        <v>-10</v>
      </c>
      <c r="P7" s="628">
        <f t="shared" ref="P7:P13" si="1">O7/M7</f>
        <v>-0.37037037037037035</v>
      </c>
    </row>
    <row r="8" spans="2:16" ht="26.25" customHeight="1">
      <c r="C8" s="302"/>
      <c r="D8" s="124" t="s">
        <v>159</v>
      </c>
      <c r="E8" s="300">
        <v>423</v>
      </c>
      <c r="F8" s="300">
        <v>283</v>
      </c>
      <c r="G8" s="300">
        <v>241</v>
      </c>
      <c r="H8" s="300">
        <v>170</v>
      </c>
      <c r="I8" s="300">
        <v>153</v>
      </c>
      <c r="J8" s="215">
        <v>114</v>
      </c>
      <c r="K8" s="215">
        <v>86</v>
      </c>
      <c r="L8" s="621">
        <v>82</v>
      </c>
      <c r="M8" s="629">
        <v>68</v>
      </c>
      <c r="N8" s="629">
        <v>57</v>
      </c>
      <c r="O8" s="627">
        <f t="shared" si="0"/>
        <v>-11</v>
      </c>
      <c r="P8" s="628">
        <f t="shared" si="1"/>
        <v>-0.16176470588235295</v>
      </c>
    </row>
    <row r="9" spans="2:16" ht="26.25" customHeight="1">
      <c r="C9" s="302"/>
      <c r="D9" s="124" t="s">
        <v>160</v>
      </c>
      <c r="E9" s="300">
        <v>1423</v>
      </c>
      <c r="F9" s="300">
        <v>1156</v>
      </c>
      <c r="G9" s="300">
        <v>1219</v>
      </c>
      <c r="H9" s="300">
        <v>1445</v>
      </c>
      <c r="I9" s="300">
        <v>1793</v>
      </c>
      <c r="J9" s="215">
        <v>2030</v>
      </c>
      <c r="K9" s="215">
        <v>2426</v>
      </c>
      <c r="L9" s="621">
        <v>2897</v>
      </c>
      <c r="M9" s="629">
        <v>3603</v>
      </c>
      <c r="N9" s="629">
        <v>4178</v>
      </c>
      <c r="O9" s="624">
        <f t="shared" si="0"/>
        <v>575</v>
      </c>
      <c r="P9" s="625">
        <f t="shared" si="1"/>
        <v>0.15958923119622537</v>
      </c>
    </row>
    <row r="10" spans="2:16" ht="26.25" customHeight="1">
      <c r="C10" s="302"/>
      <c r="D10" s="216" t="s">
        <v>171</v>
      </c>
      <c r="E10" s="300">
        <v>546</v>
      </c>
      <c r="F10" s="300">
        <v>625</v>
      </c>
      <c r="G10" s="300">
        <v>1200</v>
      </c>
      <c r="H10" s="300">
        <v>1521</v>
      </c>
      <c r="I10" s="300">
        <v>307</v>
      </c>
      <c r="J10" s="215">
        <v>325</v>
      </c>
      <c r="K10" s="215">
        <v>442</v>
      </c>
      <c r="L10" s="621">
        <v>506</v>
      </c>
      <c r="M10" s="629">
        <v>793</v>
      </c>
      <c r="N10" s="629">
        <v>977</v>
      </c>
      <c r="O10" s="624">
        <f t="shared" si="0"/>
        <v>184</v>
      </c>
      <c r="P10" s="625">
        <f t="shared" si="1"/>
        <v>0.23203026481715006</v>
      </c>
    </row>
    <row r="11" spans="2:16" ht="26.25" customHeight="1">
      <c r="C11" s="303"/>
      <c r="D11" s="124" t="s">
        <v>172</v>
      </c>
      <c r="E11" s="300">
        <v>301</v>
      </c>
      <c r="F11" s="300">
        <v>244</v>
      </c>
      <c r="G11" s="300">
        <v>337</v>
      </c>
      <c r="H11" s="300">
        <v>389</v>
      </c>
      <c r="I11" s="300">
        <v>351</v>
      </c>
      <c r="J11" s="215">
        <v>351</v>
      </c>
      <c r="K11" s="215">
        <v>396</v>
      </c>
      <c r="L11" s="621">
        <v>415</v>
      </c>
      <c r="M11" s="629">
        <v>398</v>
      </c>
      <c r="N11" s="629">
        <v>290</v>
      </c>
      <c r="O11" s="627">
        <f t="shared" si="0"/>
        <v>-108</v>
      </c>
      <c r="P11" s="628">
        <f t="shared" si="1"/>
        <v>-0.271356783919598</v>
      </c>
    </row>
    <row r="12" spans="2:16" ht="26.25" customHeight="1">
      <c r="C12" s="303"/>
      <c r="D12" s="216" t="s">
        <v>173</v>
      </c>
      <c r="E12" s="217" t="s">
        <v>300</v>
      </c>
      <c r="F12" s="217" t="s">
        <v>300</v>
      </c>
      <c r="G12" s="300">
        <v>108</v>
      </c>
      <c r="H12" s="300">
        <v>192</v>
      </c>
      <c r="I12" s="300">
        <v>369</v>
      </c>
      <c r="J12" s="215">
        <v>304</v>
      </c>
      <c r="K12" s="215">
        <v>390</v>
      </c>
      <c r="L12" s="621">
        <v>620</v>
      </c>
      <c r="M12" s="629">
        <v>748</v>
      </c>
      <c r="N12" s="629">
        <v>790</v>
      </c>
      <c r="O12" s="624">
        <f t="shared" si="0"/>
        <v>42</v>
      </c>
      <c r="P12" s="625">
        <f t="shared" si="1"/>
        <v>5.6149732620320858E-2</v>
      </c>
    </row>
    <row r="13" spans="2:16" ht="26.25" customHeight="1">
      <c r="C13" s="304"/>
      <c r="D13" s="218" t="s">
        <v>146</v>
      </c>
      <c r="E13" s="300">
        <v>83</v>
      </c>
      <c r="F13" s="300">
        <v>86</v>
      </c>
      <c r="G13" s="300">
        <v>98</v>
      </c>
      <c r="H13" s="300">
        <v>120</v>
      </c>
      <c r="I13" s="300">
        <v>167</v>
      </c>
      <c r="J13" s="215">
        <v>203</v>
      </c>
      <c r="K13" s="215">
        <v>235</v>
      </c>
      <c r="L13" s="621">
        <v>210</v>
      </c>
      <c r="M13" s="629">
        <v>260</v>
      </c>
      <c r="N13" s="629">
        <v>225</v>
      </c>
      <c r="O13" s="627">
        <f t="shared" si="0"/>
        <v>-35</v>
      </c>
      <c r="P13" s="628">
        <f t="shared" si="1"/>
        <v>-0.13461538461538461</v>
      </c>
    </row>
    <row r="14" spans="2:16" ht="26.25" customHeight="1">
      <c r="C14" s="5"/>
      <c r="D14" s="219"/>
      <c r="E14" s="220"/>
      <c r="F14" s="220"/>
      <c r="G14" s="220"/>
      <c r="H14" s="220"/>
      <c r="I14" s="220"/>
      <c r="J14" s="220"/>
      <c r="K14" s="221"/>
      <c r="L14" s="221"/>
      <c r="M14" s="222"/>
      <c r="N14" s="222"/>
      <c r="O14" s="223"/>
      <c r="P14" s="224"/>
    </row>
    <row r="16" spans="2:16" ht="14.4">
      <c r="B16" s="123" t="s">
        <v>38</v>
      </c>
    </row>
    <row r="18" spans="3:17" ht="34.5" customHeight="1">
      <c r="C18" s="1042"/>
      <c r="D18" s="1042"/>
      <c r="E18" s="324" t="s">
        <v>21</v>
      </c>
      <c r="F18" s="324" t="s">
        <v>22</v>
      </c>
      <c r="G18" s="324" t="s">
        <v>23</v>
      </c>
      <c r="H18" s="324" t="s">
        <v>24</v>
      </c>
      <c r="I18" s="324" t="s">
        <v>25</v>
      </c>
      <c r="J18" s="324" t="s">
        <v>26</v>
      </c>
      <c r="K18" s="324" t="s">
        <v>27</v>
      </c>
      <c r="L18" s="324" t="s">
        <v>28</v>
      </c>
      <c r="M18" s="324" t="s">
        <v>121</v>
      </c>
      <c r="N18" s="324" t="s">
        <v>187</v>
      </c>
      <c r="O18" s="325" t="s">
        <v>73</v>
      </c>
      <c r="P18" s="325" t="s">
        <v>74</v>
      </c>
    </row>
    <row r="19" spans="3:17" ht="26.25" customHeight="1">
      <c r="C19" s="1043" t="s">
        <v>174</v>
      </c>
      <c r="D19" s="1044"/>
      <c r="E19" s="299">
        <v>2435</v>
      </c>
      <c r="F19" s="299">
        <v>2166</v>
      </c>
      <c r="G19" s="299">
        <v>2825</v>
      </c>
      <c r="H19" s="299">
        <v>3374</v>
      </c>
      <c r="I19" s="622">
        <v>2391</v>
      </c>
      <c r="J19" s="212">
        <v>2520</v>
      </c>
      <c r="K19" s="212">
        <v>3000</v>
      </c>
      <c r="L19" s="619">
        <v>3541</v>
      </c>
      <c r="M19" s="623">
        <v>4279</v>
      </c>
      <c r="N19" s="623">
        <v>4587</v>
      </c>
      <c r="O19" s="624">
        <f>N19-M19</f>
        <v>308</v>
      </c>
      <c r="P19" s="625">
        <f>O19/M19</f>
        <v>7.1979434447300775E-2</v>
      </c>
    </row>
    <row r="20" spans="3:17" ht="26.25" customHeight="1">
      <c r="C20" s="326"/>
      <c r="D20" s="327" t="s">
        <v>158</v>
      </c>
      <c r="E20" s="299">
        <v>28</v>
      </c>
      <c r="F20" s="299">
        <v>29</v>
      </c>
      <c r="G20" s="299">
        <v>22</v>
      </c>
      <c r="H20" s="299">
        <v>12</v>
      </c>
      <c r="I20" s="299">
        <v>11</v>
      </c>
      <c r="J20" s="214">
        <v>9</v>
      </c>
      <c r="K20" s="214">
        <v>13</v>
      </c>
      <c r="L20" s="620">
        <v>6</v>
      </c>
      <c r="M20" s="626">
        <v>16</v>
      </c>
      <c r="N20" s="626">
        <v>12</v>
      </c>
      <c r="O20" s="627">
        <f t="shared" ref="O20:O26" si="2">N20-M20</f>
        <v>-4</v>
      </c>
      <c r="P20" s="628">
        <f t="shared" ref="P20:P26" si="3">O20/M20</f>
        <v>-0.25</v>
      </c>
    </row>
    <row r="21" spans="3:17" ht="26.25" customHeight="1">
      <c r="C21" s="328"/>
      <c r="D21" s="329" t="s">
        <v>159</v>
      </c>
      <c r="E21" s="300">
        <v>373</v>
      </c>
      <c r="F21" s="300">
        <v>242</v>
      </c>
      <c r="G21" s="300">
        <v>201</v>
      </c>
      <c r="H21" s="300">
        <v>149</v>
      </c>
      <c r="I21" s="300">
        <v>127</v>
      </c>
      <c r="J21" s="215">
        <v>82</v>
      </c>
      <c r="K21" s="215">
        <v>71</v>
      </c>
      <c r="L21" s="621">
        <v>63</v>
      </c>
      <c r="M21" s="629">
        <v>49</v>
      </c>
      <c r="N21" s="629">
        <v>48</v>
      </c>
      <c r="O21" s="627">
        <f t="shared" si="2"/>
        <v>-1</v>
      </c>
      <c r="P21" s="628">
        <f t="shared" si="3"/>
        <v>-2.0408163265306121E-2</v>
      </c>
    </row>
    <row r="22" spans="3:17" ht="26.25" customHeight="1">
      <c r="C22" s="328"/>
      <c r="D22" s="329" t="s">
        <v>160</v>
      </c>
      <c r="E22" s="300">
        <v>1242</v>
      </c>
      <c r="F22" s="300">
        <v>1028</v>
      </c>
      <c r="G22" s="300">
        <v>1020</v>
      </c>
      <c r="H22" s="300">
        <v>1229</v>
      </c>
      <c r="I22" s="300">
        <v>1412</v>
      </c>
      <c r="J22" s="215">
        <v>1610</v>
      </c>
      <c r="K22" s="215">
        <v>1987</v>
      </c>
      <c r="L22" s="621">
        <v>2353</v>
      </c>
      <c r="M22" s="629">
        <v>2978</v>
      </c>
      <c r="N22" s="629">
        <v>3447</v>
      </c>
      <c r="O22" s="624">
        <f t="shared" si="2"/>
        <v>469</v>
      </c>
      <c r="P22" s="625">
        <f t="shared" si="3"/>
        <v>0.15748824714573539</v>
      </c>
    </row>
    <row r="23" spans="3:17" ht="26.25" customHeight="1">
      <c r="C23" s="328"/>
      <c r="D23" s="330" t="s">
        <v>171</v>
      </c>
      <c r="E23" s="300">
        <v>438</v>
      </c>
      <c r="F23" s="300">
        <v>553</v>
      </c>
      <c r="G23" s="300">
        <v>1118</v>
      </c>
      <c r="H23" s="300">
        <v>1409</v>
      </c>
      <c r="I23" s="300">
        <v>153</v>
      </c>
      <c r="J23" s="215">
        <v>112</v>
      </c>
      <c r="K23" s="215">
        <v>126</v>
      </c>
      <c r="L23" s="621">
        <v>203</v>
      </c>
      <c r="M23" s="629">
        <v>173</v>
      </c>
      <c r="N23" s="629">
        <v>120</v>
      </c>
      <c r="O23" s="627">
        <f t="shared" si="2"/>
        <v>-53</v>
      </c>
      <c r="P23" s="628">
        <f t="shared" si="3"/>
        <v>-0.30635838150289019</v>
      </c>
    </row>
    <row r="24" spans="3:17" ht="26.25" customHeight="1">
      <c r="C24" s="331"/>
      <c r="D24" s="329" t="s">
        <v>172</v>
      </c>
      <c r="E24" s="300">
        <v>291</v>
      </c>
      <c r="F24" s="300">
        <v>231</v>
      </c>
      <c r="G24" s="300">
        <v>309</v>
      </c>
      <c r="H24" s="300">
        <v>357</v>
      </c>
      <c r="I24" s="300">
        <v>322</v>
      </c>
      <c r="J24" s="215">
        <v>321</v>
      </c>
      <c r="K24" s="215">
        <v>358</v>
      </c>
      <c r="L24" s="621">
        <v>344</v>
      </c>
      <c r="M24" s="629">
        <v>329</v>
      </c>
      <c r="N24" s="629">
        <v>252</v>
      </c>
      <c r="O24" s="627">
        <f t="shared" si="2"/>
        <v>-77</v>
      </c>
      <c r="P24" s="628">
        <f t="shared" si="3"/>
        <v>-0.23404255319148937</v>
      </c>
    </row>
    <row r="25" spans="3:17" ht="26.25" customHeight="1">
      <c r="C25" s="331"/>
      <c r="D25" s="330" t="s">
        <v>173</v>
      </c>
      <c r="E25" s="217" t="s">
        <v>300</v>
      </c>
      <c r="F25" s="217" t="s">
        <v>300</v>
      </c>
      <c r="G25" s="300">
        <v>78</v>
      </c>
      <c r="H25" s="300">
        <v>122</v>
      </c>
      <c r="I25" s="300">
        <v>250</v>
      </c>
      <c r="J25" s="215">
        <v>219</v>
      </c>
      <c r="K25" s="215">
        <v>266</v>
      </c>
      <c r="L25" s="621">
        <v>438</v>
      </c>
      <c r="M25" s="629">
        <v>564</v>
      </c>
      <c r="N25" s="629">
        <v>579</v>
      </c>
      <c r="O25" s="624">
        <f t="shared" si="2"/>
        <v>15</v>
      </c>
      <c r="P25" s="625">
        <f t="shared" si="3"/>
        <v>2.6595744680851064E-2</v>
      </c>
    </row>
    <row r="26" spans="3:17" ht="26.25" customHeight="1">
      <c r="C26" s="332"/>
      <c r="D26" s="333" t="s">
        <v>146</v>
      </c>
      <c r="E26" s="300">
        <v>63</v>
      </c>
      <c r="F26" s="300">
        <v>83</v>
      </c>
      <c r="G26" s="300">
        <v>77</v>
      </c>
      <c r="H26" s="300">
        <v>96</v>
      </c>
      <c r="I26" s="300">
        <v>116</v>
      </c>
      <c r="J26" s="215">
        <v>167</v>
      </c>
      <c r="K26" s="215">
        <v>179</v>
      </c>
      <c r="L26" s="621">
        <v>134</v>
      </c>
      <c r="M26" s="629">
        <v>170</v>
      </c>
      <c r="N26" s="629">
        <v>129</v>
      </c>
      <c r="O26" s="627">
        <f t="shared" si="2"/>
        <v>-41</v>
      </c>
      <c r="P26" s="628">
        <f t="shared" si="3"/>
        <v>-0.2411764705882353</v>
      </c>
    </row>
    <row r="28" spans="3:17" s="6" customFormat="1" ht="14.4">
      <c r="C28" s="341" t="s">
        <v>180</v>
      </c>
      <c r="D28" s="341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1"/>
      <c r="P28" s="341"/>
      <c r="Q28" s="340"/>
    </row>
    <row r="29" spans="3:17" s="6" customFormat="1" ht="14.4">
      <c r="C29" s="341"/>
      <c r="D29" s="341" t="s">
        <v>179</v>
      </c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1"/>
      <c r="P29" s="341"/>
      <c r="Q29" s="340"/>
    </row>
    <row r="30" spans="3:17" s="6" customFormat="1" ht="14.4">
      <c r="C30" s="341" t="s">
        <v>178</v>
      </c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0"/>
    </row>
    <row r="31" spans="3:17" s="6" customFormat="1" ht="14.4">
      <c r="C31" s="341" t="s">
        <v>342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0"/>
    </row>
    <row r="32" spans="3:17" s="6" customFormat="1" ht="14.4"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0"/>
    </row>
  </sheetData>
  <mergeCells count="4">
    <mergeCell ref="C5:D5"/>
    <mergeCell ref="C6:D6"/>
    <mergeCell ref="C18:D18"/>
    <mergeCell ref="C19:D19"/>
  </mergeCells>
  <phoneticPr fontId="2"/>
  <pageMargins left="0.7" right="0.7" top="0.75" bottom="0.75" header="0.3" footer="0.3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C4:V17"/>
  <sheetViews>
    <sheetView showGridLines="0" zoomScale="85" zoomScaleNormal="85" workbookViewId="0">
      <selection activeCell="C5" sqref="C5"/>
    </sheetView>
  </sheetViews>
  <sheetFormatPr defaultRowHeight="13.2"/>
  <cols>
    <col min="1" max="1" width="5.77734375" customWidth="1"/>
    <col min="2" max="2" width="1.109375" customWidth="1"/>
    <col min="3" max="3" width="6.44140625" customWidth="1"/>
    <col min="4" max="4" width="3" customWidth="1"/>
    <col min="5" max="5" width="1.6640625" customWidth="1"/>
    <col min="6" max="6" width="9.88671875" customWidth="1"/>
    <col min="7" max="22" width="9.109375" customWidth="1"/>
    <col min="23" max="23" width="0.6640625" customWidth="1"/>
    <col min="24" max="24" width="10.21875" customWidth="1"/>
  </cols>
  <sheetData>
    <row r="4" spans="3:22" ht="21.9" customHeight="1">
      <c r="C4" s="6" t="s">
        <v>343</v>
      </c>
    </row>
    <row r="5" spans="3:22" ht="5.25" customHeight="1"/>
    <row r="8" spans="3:22" ht="14.4">
      <c r="C8" s="1072"/>
      <c r="D8" s="1072"/>
      <c r="E8" s="1072"/>
      <c r="F8" s="1072"/>
      <c r="G8" s="1073" t="s">
        <v>309</v>
      </c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30"/>
      <c r="V8" s="631"/>
    </row>
    <row r="9" spans="3:22" ht="14.4">
      <c r="C9" s="1072"/>
      <c r="D9" s="1072"/>
      <c r="E9" s="1072"/>
      <c r="F9" s="1072"/>
      <c r="G9" s="1074"/>
      <c r="H9" s="1062" t="s">
        <v>68</v>
      </c>
      <c r="I9" s="632"/>
      <c r="J9" s="632"/>
      <c r="K9" s="632"/>
      <c r="L9" s="1055" t="s">
        <v>69</v>
      </c>
      <c r="M9" s="1053" t="s">
        <v>70</v>
      </c>
      <c r="N9" s="632"/>
      <c r="O9" s="632"/>
      <c r="P9" s="632"/>
      <c r="Q9" s="632"/>
      <c r="R9" s="633"/>
      <c r="S9" s="1053" t="s">
        <v>71</v>
      </c>
      <c r="T9" s="632"/>
      <c r="U9" s="1055" t="s">
        <v>72</v>
      </c>
      <c r="V9" s="1057" t="s">
        <v>310</v>
      </c>
    </row>
    <row r="10" spans="3:22" ht="15">
      <c r="C10" s="1072"/>
      <c r="D10" s="1072"/>
      <c r="E10" s="1072"/>
      <c r="F10" s="1072"/>
      <c r="G10" s="1074"/>
      <c r="H10" s="1056"/>
      <c r="I10" s="1060" t="s">
        <v>79</v>
      </c>
      <c r="J10" s="1062" t="s">
        <v>80</v>
      </c>
      <c r="K10" s="633"/>
      <c r="L10" s="1056"/>
      <c r="M10" s="1076"/>
      <c r="N10" s="1064" t="s">
        <v>114</v>
      </c>
      <c r="O10" s="1066" t="s">
        <v>115</v>
      </c>
      <c r="P10" s="225"/>
      <c r="Q10" s="1068" t="s">
        <v>118</v>
      </c>
      <c r="R10" s="634"/>
      <c r="S10" s="1054"/>
      <c r="T10" s="1070" t="s">
        <v>116</v>
      </c>
      <c r="U10" s="1056"/>
      <c r="V10" s="1058"/>
    </row>
    <row r="11" spans="3:22" ht="28.8">
      <c r="C11" s="1072"/>
      <c r="D11" s="1072"/>
      <c r="E11" s="1072"/>
      <c r="F11" s="1072"/>
      <c r="G11" s="1075"/>
      <c r="H11" s="1056"/>
      <c r="I11" s="1061"/>
      <c r="J11" s="1063"/>
      <c r="K11" s="635" t="s">
        <v>311</v>
      </c>
      <c r="L11" s="1056"/>
      <c r="M11" s="1076"/>
      <c r="N11" s="1065"/>
      <c r="O11" s="1067"/>
      <c r="P11" s="636" t="s">
        <v>117</v>
      </c>
      <c r="Q11" s="1069"/>
      <c r="R11" s="660" t="s">
        <v>119</v>
      </c>
      <c r="S11" s="1054"/>
      <c r="T11" s="1071"/>
      <c r="U11" s="1056"/>
      <c r="V11" s="1059"/>
    </row>
    <row r="12" spans="3:22" ht="29.4" customHeight="1">
      <c r="C12" s="1045" t="s">
        <v>312</v>
      </c>
      <c r="D12" s="1047" t="s">
        <v>313</v>
      </c>
      <c r="E12" s="1048"/>
      <c r="F12" s="1049"/>
      <c r="G12" s="638">
        <v>9512</v>
      </c>
      <c r="H12" s="639">
        <v>190</v>
      </c>
      <c r="I12" s="638">
        <v>50</v>
      </c>
      <c r="J12" s="640">
        <v>84</v>
      </c>
      <c r="K12" s="641">
        <v>33</v>
      </c>
      <c r="L12" s="641">
        <v>1146</v>
      </c>
      <c r="M12" s="226">
        <v>5809</v>
      </c>
      <c r="N12" s="640">
        <v>1582</v>
      </c>
      <c r="O12" s="641">
        <v>3961</v>
      </c>
      <c r="P12" s="640">
        <v>2850</v>
      </c>
      <c r="Q12" s="642">
        <v>266</v>
      </c>
      <c r="R12" s="643">
        <v>58</v>
      </c>
      <c r="S12" s="638">
        <v>843</v>
      </c>
      <c r="T12" s="641">
        <v>626</v>
      </c>
      <c r="U12" s="641">
        <v>211</v>
      </c>
      <c r="V12" s="644">
        <v>1313</v>
      </c>
    </row>
    <row r="13" spans="3:22" ht="29.4" customHeight="1">
      <c r="C13" s="1045"/>
      <c r="D13" s="227"/>
      <c r="E13" s="1050" t="s">
        <v>314</v>
      </c>
      <c r="F13" s="1051"/>
      <c r="G13" s="638">
        <v>2931</v>
      </c>
      <c r="H13" s="639">
        <v>56</v>
      </c>
      <c r="I13" s="228">
        <v>26</v>
      </c>
      <c r="J13" s="229">
        <v>25</v>
      </c>
      <c r="K13" s="641">
        <v>13</v>
      </c>
      <c r="L13" s="645">
        <v>129</v>
      </c>
      <c r="M13" s="646">
        <v>2252</v>
      </c>
      <c r="N13" s="229">
        <v>235</v>
      </c>
      <c r="O13" s="645">
        <v>1937</v>
      </c>
      <c r="P13" s="647">
        <v>1723</v>
      </c>
      <c r="Q13" s="648">
        <v>80</v>
      </c>
      <c r="R13" s="643">
        <v>2</v>
      </c>
      <c r="S13" s="228">
        <v>98</v>
      </c>
      <c r="T13" s="641">
        <v>53</v>
      </c>
      <c r="U13" s="641">
        <v>26</v>
      </c>
      <c r="V13" s="649">
        <v>370</v>
      </c>
    </row>
    <row r="14" spans="3:22" ht="28.95" customHeight="1" thickBot="1">
      <c r="C14" s="1046"/>
      <c r="D14" s="650"/>
      <c r="E14" s="651"/>
      <c r="F14" s="652" t="s">
        <v>299</v>
      </c>
      <c r="G14" s="653">
        <f t="shared" ref="G14:T14" si="0">G13/G12</f>
        <v>0.30813708999158956</v>
      </c>
      <c r="H14" s="653">
        <f t="shared" si="0"/>
        <v>0.29473684210526313</v>
      </c>
      <c r="I14" s="653">
        <f t="shared" si="0"/>
        <v>0.52</v>
      </c>
      <c r="J14" s="654">
        <f t="shared" si="0"/>
        <v>0.29761904761904762</v>
      </c>
      <c r="K14" s="654">
        <f t="shared" si="0"/>
        <v>0.39393939393939392</v>
      </c>
      <c r="L14" s="653">
        <f t="shared" si="0"/>
        <v>0.112565445026178</v>
      </c>
      <c r="M14" s="655">
        <f t="shared" si="0"/>
        <v>0.38767429850232399</v>
      </c>
      <c r="N14" s="654">
        <f t="shared" si="0"/>
        <v>0.14854614412136535</v>
      </c>
      <c r="O14" s="653">
        <f t="shared" si="0"/>
        <v>0.4890179247664731</v>
      </c>
      <c r="P14" s="653">
        <f t="shared" si="0"/>
        <v>0.60456140350877197</v>
      </c>
      <c r="Q14" s="653">
        <f t="shared" si="0"/>
        <v>0.3007518796992481</v>
      </c>
      <c r="R14" s="653">
        <f t="shared" si="0"/>
        <v>3.4482758620689655E-2</v>
      </c>
      <c r="S14" s="654">
        <f>S13/S12</f>
        <v>0.1162514827995255</v>
      </c>
      <c r="T14" s="653">
        <f t="shared" si="0"/>
        <v>8.4664536741214061E-2</v>
      </c>
      <c r="U14" s="655">
        <f>U13/U12</f>
        <v>0.12322274881516587</v>
      </c>
      <c r="V14" s="653">
        <f>V13/V12</f>
        <v>0.28179741051028179</v>
      </c>
    </row>
    <row r="15" spans="3:22" ht="28.95" customHeight="1" thickTop="1">
      <c r="C15" s="1052" t="s">
        <v>315</v>
      </c>
      <c r="D15" s="1047" t="s">
        <v>313</v>
      </c>
      <c r="E15" s="1048"/>
      <c r="F15" s="1049"/>
      <c r="G15" s="638">
        <v>5634</v>
      </c>
      <c r="H15" s="639">
        <v>192</v>
      </c>
      <c r="I15" s="638">
        <v>59</v>
      </c>
      <c r="J15" s="640">
        <v>80</v>
      </c>
      <c r="K15" s="641">
        <v>39</v>
      </c>
      <c r="L15" s="641">
        <v>1252</v>
      </c>
      <c r="M15" s="226">
        <v>2503</v>
      </c>
      <c r="N15" s="640">
        <v>154</v>
      </c>
      <c r="O15" s="641">
        <v>2137</v>
      </c>
      <c r="P15" s="640">
        <v>1516</v>
      </c>
      <c r="Q15" s="642">
        <v>212</v>
      </c>
      <c r="R15" s="643">
        <v>24</v>
      </c>
      <c r="S15" s="638">
        <v>428</v>
      </c>
      <c r="T15" s="641">
        <v>308</v>
      </c>
      <c r="U15" s="641">
        <v>177</v>
      </c>
      <c r="V15" s="644">
        <v>1082</v>
      </c>
    </row>
    <row r="16" spans="3:22" ht="29.4" customHeight="1">
      <c r="C16" s="1045"/>
      <c r="D16" s="227"/>
      <c r="E16" s="1050" t="s">
        <v>314</v>
      </c>
      <c r="F16" s="1051"/>
      <c r="G16" s="638">
        <v>1495</v>
      </c>
      <c r="H16" s="639">
        <v>55</v>
      </c>
      <c r="I16" s="228">
        <v>27</v>
      </c>
      <c r="J16" s="229">
        <v>22</v>
      </c>
      <c r="K16" s="641">
        <v>10</v>
      </c>
      <c r="L16" s="645">
        <v>145</v>
      </c>
      <c r="M16" s="646">
        <v>873</v>
      </c>
      <c r="N16" s="229">
        <v>30</v>
      </c>
      <c r="O16" s="645">
        <v>768</v>
      </c>
      <c r="P16" s="647">
        <v>584</v>
      </c>
      <c r="Q16" s="648">
        <v>75</v>
      </c>
      <c r="R16" s="643">
        <v>2</v>
      </c>
      <c r="S16" s="228">
        <v>76</v>
      </c>
      <c r="T16" s="641">
        <v>46</v>
      </c>
      <c r="U16" s="641">
        <v>19</v>
      </c>
      <c r="V16" s="649">
        <v>327</v>
      </c>
    </row>
    <row r="17" spans="3:22" ht="29.4" customHeight="1">
      <c r="C17" s="1045"/>
      <c r="D17" s="231"/>
      <c r="E17" s="232"/>
      <c r="F17" s="656" t="s">
        <v>299</v>
      </c>
      <c r="G17" s="657">
        <f t="shared" ref="G17:R17" si="1">G16/G15</f>
        <v>0.26535321263755768</v>
      </c>
      <c r="H17" s="657">
        <f t="shared" si="1"/>
        <v>0.28645833333333331</v>
      </c>
      <c r="I17" s="657">
        <f t="shared" si="1"/>
        <v>0.4576271186440678</v>
      </c>
      <c r="J17" s="658">
        <f t="shared" si="1"/>
        <v>0.27500000000000002</v>
      </c>
      <c r="K17" s="658">
        <f t="shared" si="1"/>
        <v>0.25641025641025639</v>
      </c>
      <c r="L17" s="657">
        <f t="shared" si="1"/>
        <v>0.11581469648562301</v>
      </c>
      <c r="M17" s="659">
        <f t="shared" si="1"/>
        <v>0.34878146224530565</v>
      </c>
      <c r="N17" s="658">
        <f t="shared" si="1"/>
        <v>0.19480519480519481</v>
      </c>
      <c r="O17" s="657">
        <f t="shared" si="1"/>
        <v>0.35938231165184836</v>
      </c>
      <c r="P17" s="657">
        <f t="shared" si="1"/>
        <v>0.38522427440633245</v>
      </c>
      <c r="Q17" s="657">
        <f t="shared" si="1"/>
        <v>0.35377358490566035</v>
      </c>
      <c r="R17" s="657">
        <f t="shared" si="1"/>
        <v>8.3333333333333329E-2</v>
      </c>
      <c r="S17" s="658">
        <f>S16/S15</f>
        <v>0.17757009345794392</v>
      </c>
      <c r="T17" s="657">
        <f t="shared" ref="T17" si="2">T16/T15</f>
        <v>0.14935064935064934</v>
      </c>
      <c r="U17" s="659">
        <f>U16/U15</f>
        <v>0.10734463276836158</v>
      </c>
      <c r="V17" s="657">
        <f>V16/V15</f>
        <v>0.3022181146025878</v>
      </c>
    </row>
  </sheetData>
  <mergeCells count="20">
    <mergeCell ref="C8:F11"/>
    <mergeCell ref="G8:G11"/>
    <mergeCell ref="H9:H11"/>
    <mergeCell ref="L9:L11"/>
    <mergeCell ref="M9:M11"/>
    <mergeCell ref="S9:S11"/>
    <mergeCell ref="U9:U11"/>
    <mergeCell ref="V9:V11"/>
    <mergeCell ref="I10:I11"/>
    <mergeCell ref="J10:J11"/>
    <mergeCell ref="N10:N11"/>
    <mergeCell ref="O10:O11"/>
    <mergeCell ref="Q10:Q11"/>
    <mergeCell ref="T10:T11"/>
    <mergeCell ref="C12:C14"/>
    <mergeCell ref="D12:F12"/>
    <mergeCell ref="E13:F13"/>
    <mergeCell ref="C15:C17"/>
    <mergeCell ref="D15:F15"/>
    <mergeCell ref="E16:F16"/>
  </mergeCells>
  <phoneticPr fontId="2"/>
  <pageMargins left="0.7" right="0.7" top="0.75" bottom="0.75" header="0.3" footer="0.3"/>
  <pageSetup paperSize="9" scale="7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B4:T23"/>
  <sheetViews>
    <sheetView showGridLines="0" zoomScaleNormal="100" workbookViewId="0">
      <selection activeCell="C4" sqref="C4"/>
    </sheetView>
  </sheetViews>
  <sheetFormatPr defaultRowHeight="13.2"/>
  <cols>
    <col min="2" max="2" width="1.44140625" customWidth="1"/>
    <col min="3" max="4" width="1.77734375" customWidth="1"/>
    <col min="5" max="5" width="22.33203125" customWidth="1"/>
    <col min="6" max="6" width="1.77734375" customWidth="1"/>
    <col min="7" max="7" width="10.6640625" customWidth="1"/>
    <col min="8" max="8" width="1.77734375" customWidth="1"/>
    <col min="9" max="9" width="10.6640625" customWidth="1"/>
    <col min="10" max="10" width="1.77734375" customWidth="1"/>
    <col min="11" max="11" width="10.6640625" customWidth="1"/>
    <col min="12" max="12" width="1.77734375" customWidth="1"/>
    <col min="13" max="13" width="10.6640625" customWidth="1"/>
    <col min="14" max="14" width="1.77734375" customWidth="1"/>
    <col min="15" max="15" width="10.6640625" customWidth="1"/>
    <col min="16" max="16" width="1.77734375" customWidth="1"/>
    <col min="17" max="17" width="10.6640625" customWidth="1"/>
    <col min="18" max="18" width="1.44140625" customWidth="1"/>
    <col min="19" max="19" width="10.6640625" customWidth="1"/>
    <col min="20" max="20" width="1.77734375" customWidth="1"/>
    <col min="22" max="22" width="4.109375" customWidth="1"/>
    <col min="23" max="23" width="23.6640625" customWidth="1"/>
    <col min="24" max="24" width="2.109375" customWidth="1"/>
    <col min="26" max="26" width="2.109375" customWidth="1"/>
    <col min="28" max="28" width="2.109375" customWidth="1"/>
    <col min="30" max="30" width="2.109375" customWidth="1"/>
    <col min="32" max="32" width="2.109375" customWidth="1"/>
    <col min="34" max="34" width="2.109375" customWidth="1"/>
    <col min="36" max="36" width="2.109375" customWidth="1"/>
    <col min="38" max="38" width="2.109375" customWidth="1"/>
  </cols>
  <sheetData>
    <row r="4" spans="2:20" ht="21.9" customHeight="1">
      <c r="D4" s="6" t="s">
        <v>344</v>
      </c>
    </row>
    <row r="5" spans="2:20" ht="20.399999999999999">
      <c r="B5" s="235"/>
      <c r="C5" s="235"/>
      <c r="D5" s="1085"/>
      <c r="E5" s="1086"/>
      <c r="F5" s="1077" t="s">
        <v>147</v>
      </c>
      <c r="G5" s="1087"/>
      <c r="H5" s="1088" t="s">
        <v>107</v>
      </c>
      <c r="I5" s="1078"/>
      <c r="J5" s="1077" t="s">
        <v>108</v>
      </c>
      <c r="K5" s="1078"/>
      <c r="L5" s="1077" t="s">
        <v>148</v>
      </c>
      <c r="M5" s="1078"/>
      <c r="N5" s="1089" t="s">
        <v>150</v>
      </c>
      <c r="O5" s="1090"/>
      <c r="P5" s="1077" t="s">
        <v>109</v>
      </c>
      <c r="Q5" s="1078"/>
      <c r="R5" s="1077" t="s">
        <v>146</v>
      </c>
      <c r="S5" s="1078"/>
    </row>
    <row r="6" spans="2:20" ht="20.399999999999999">
      <c r="B6" s="235"/>
      <c r="C6" s="235"/>
      <c r="D6" s="1079" t="s">
        <v>175</v>
      </c>
      <c r="E6" s="1080"/>
      <c r="F6" s="1081">
        <v>1495</v>
      </c>
      <c r="G6" s="1082"/>
      <c r="H6" s="1083">
        <v>42</v>
      </c>
      <c r="I6" s="1084"/>
      <c r="J6" s="1081">
        <v>349</v>
      </c>
      <c r="K6" s="1084"/>
      <c r="L6" s="1081">
        <v>681</v>
      </c>
      <c r="M6" s="1084"/>
      <c r="N6" s="1081">
        <v>15</v>
      </c>
      <c r="O6" s="1084"/>
      <c r="P6" s="1081">
        <v>68</v>
      </c>
      <c r="Q6" s="1084"/>
      <c r="R6" s="1081">
        <v>340</v>
      </c>
      <c r="S6" s="1084"/>
    </row>
    <row r="7" spans="2:20" ht="20.399999999999999">
      <c r="B7" s="235"/>
      <c r="C7" s="235"/>
      <c r="D7" s="236"/>
      <c r="E7" s="237" t="s">
        <v>134</v>
      </c>
      <c r="F7" s="238"/>
      <c r="G7" s="239">
        <v>1</v>
      </c>
      <c r="H7" s="240"/>
      <c r="I7" s="241">
        <v>2.8093645484949834E-2</v>
      </c>
      <c r="J7" s="238"/>
      <c r="K7" s="241">
        <v>0.23344481605351169</v>
      </c>
      <c r="L7" s="238"/>
      <c r="M7" s="241">
        <v>0.45551839464882943</v>
      </c>
      <c r="N7" s="238"/>
      <c r="O7" s="241">
        <v>1.0033444816053512E-2</v>
      </c>
      <c r="P7" s="238"/>
      <c r="Q7" s="241">
        <v>4.5484949832775921E-2</v>
      </c>
      <c r="R7" s="238"/>
      <c r="S7" s="241">
        <v>0.22742474916387959</v>
      </c>
    </row>
    <row r="8" spans="2:20" ht="20.399999999999999">
      <c r="B8" s="235"/>
      <c r="C8" s="235"/>
      <c r="D8" s="1100" t="s">
        <v>149</v>
      </c>
      <c r="E8" s="1101"/>
      <c r="F8" s="1091">
        <v>1214</v>
      </c>
      <c r="G8" s="1094"/>
      <c r="H8" s="1095">
        <v>20</v>
      </c>
      <c r="I8" s="1092"/>
      <c r="J8" s="1091">
        <v>288</v>
      </c>
      <c r="K8" s="1092"/>
      <c r="L8" s="1091">
        <v>529</v>
      </c>
      <c r="M8" s="1092"/>
      <c r="N8" s="1091">
        <v>15</v>
      </c>
      <c r="O8" s="1092"/>
      <c r="P8" s="1091">
        <v>68</v>
      </c>
      <c r="Q8" s="1092"/>
      <c r="R8" s="1091">
        <v>294</v>
      </c>
      <c r="S8" s="1092"/>
    </row>
    <row r="9" spans="2:20" ht="20.399999999999999">
      <c r="B9" s="235"/>
      <c r="C9" s="235"/>
      <c r="D9" s="236"/>
      <c r="E9" s="237" t="s">
        <v>176</v>
      </c>
      <c r="F9" s="238"/>
      <c r="G9" s="239">
        <v>0.81204013377926421</v>
      </c>
      <c r="H9" s="240"/>
      <c r="I9" s="241">
        <v>1.3377926421404682E-2</v>
      </c>
      <c r="J9" s="238"/>
      <c r="K9" s="241">
        <v>0.19264214046822742</v>
      </c>
      <c r="L9" s="238"/>
      <c r="M9" s="241">
        <v>0.35384615384615387</v>
      </c>
      <c r="N9" s="238"/>
      <c r="O9" s="241">
        <v>1.0033444816053512E-2</v>
      </c>
      <c r="P9" s="238"/>
      <c r="Q9" s="241">
        <v>4.5484949832775921E-2</v>
      </c>
      <c r="R9" s="238"/>
      <c r="S9" s="241">
        <v>0.19665551839464884</v>
      </c>
    </row>
    <row r="10" spans="2:20" ht="20.399999999999999">
      <c r="B10" s="235"/>
      <c r="C10" s="235"/>
      <c r="D10" s="1079" t="s">
        <v>157</v>
      </c>
      <c r="E10" s="1093"/>
      <c r="F10" s="1091">
        <v>281</v>
      </c>
      <c r="G10" s="1094"/>
      <c r="H10" s="1095">
        <v>22</v>
      </c>
      <c r="I10" s="1092"/>
      <c r="J10" s="1091">
        <v>61</v>
      </c>
      <c r="K10" s="1092"/>
      <c r="L10" s="1091">
        <v>152</v>
      </c>
      <c r="M10" s="1092"/>
      <c r="N10" s="1096"/>
      <c r="O10" s="1097"/>
      <c r="P10" s="1096"/>
      <c r="Q10" s="1097"/>
      <c r="R10" s="1091">
        <v>46</v>
      </c>
      <c r="S10" s="1092"/>
    </row>
    <row r="11" spans="2:20" ht="20.399999999999999">
      <c r="B11" s="235"/>
      <c r="C11" s="235"/>
      <c r="D11" s="236"/>
      <c r="E11" s="237" t="s">
        <v>176</v>
      </c>
      <c r="F11" s="238"/>
      <c r="G11" s="239">
        <v>0.18795986622073579</v>
      </c>
      <c r="H11" s="240"/>
      <c r="I11" s="241">
        <v>1.471571906354515E-2</v>
      </c>
      <c r="J11" s="238"/>
      <c r="K11" s="241">
        <v>4.0802675585284283E-2</v>
      </c>
      <c r="L11" s="238"/>
      <c r="M11" s="241">
        <v>0.10167224080267559</v>
      </c>
      <c r="N11" s="1098"/>
      <c r="O11" s="1099"/>
      <c r="P11" s="1098"/>
      <c r="Q11" s="1099"/>
      <c r="R11" s="238"/>
      <c r="S11" s="241">
        <v>3.0769230769230771E-2</v>
      </c>
    </row>
    <row r="12" spans="2:20" ht="13.8"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</row>
    <row r="15" spans="2:20" ht="20.25" customHeight="1"/>
    <row r="16" spans="2:20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</sheetData>
  <mergeCells count="32">
    <mergeCell ref="P8:Q8"/>
    <mergeCell ref="R8:S8"/>
    <mergeCell ref="D10:E10"/>
    <mergeCell ref="F10:G10"/>
    <mergeCell ref="H10:I10"/>
    <mergeCell ref="J10:K10"/>
    <mergeCell ref="L10:M10"/>
    <mergeCell ref="N10:O11"/>
    <mergeCell ref="P10:Q11"/>
    <mergeCell ref="R10:S10"/>
    <mergeCell ref="D8:E8"/>
    <mergeCell ref="F8:G8"/>
    <mergeCell ref="H8:I8"/>
    <mergeCell ref="J8:K8"/>
    <mergeCell ref="L8:M8"/>
    <mergeCell ref="N8:O8"/>
    <mergeCell ref="P5:Q5"/>
    <mergeCell ref="R5:S5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N5:O5"/>
  </mergeCells>
  <phoneticPr fontId="2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43FE-6CB8-41A9-9C63-E6697FBF27F6}">
  <sheetPr>
    <tabColor rgb="FFFFFF00"/>
  </sheetPr>
  <dimension ref="B4:N14"/>
  <sheetViews>
    <sheetView showGridLines="0" workbookViewId="0">
      <selection activeCell="H18" sqref="H18"/>
    </sheetView>
  </sheetViews>
  <sheetFormatPr defaultRowHeight="13.2"/>
  <cols>
    <col min="2" max="2" width="5.77734375" customWidth="1"/>
    <col min="3" max="4" width="1.6640625" customWidth="1"/>
    <col min="5" max="5" width="10.109375" customWidth="1"/>
    <col min="6" max="14" width="8.77734375" customWidth="1"/>
  </cols>
  <sheetData>
    <row r="4" spans="2:14">
      <c r="B4" t="s">
        <v>324</v>
      </c>
    </row>
    <row r="5" spans="2:14" ht="14.4">
      <c r="B5" s="1113"/>
      <c r="C5" s="1113"/>
      <c r="D5" s="1113"/>
      <c r="E5" s="1113"/>
      <c r="F5" s="1073" t="s">
        <v>84</v>
      </c>
      <c r="G5" s="630"/>
      <c r="H5" s="630"/>
      <c r="I5" s="630"/>
      <c r="J5" s="630"/>
      <c r="K5" s="630"/>
      <c r="L5" s="630"/>
      <c r="M5" s="630"/>
      <c r="N5" s="631"/>
    </row>
    <row r="6" spans="2:14" ht="11.4" customHeight="1">
      <c r="B6" s="1113"/>
      <c r="C6" s="1113"/>
      <c r="D6" s="1113"/>
      <c r="E6" s="1113"/>
      <c r="F6" s="1074"/>
      <c r="G6" s="1062" t="s">
        <v>294</v>
      </c>
      <c r="H6" s="666"/>
      <c r="I6" s="667"/>
      <c r="J6" s="1055" t="s">
        <v>320</v>
      </c>
      <c r="K6" s="1055" t="s">
        <v>321</v>
      </c>
      <c r="L6" s="1053" t="s">
        <v>297</v>
      </c>
      <c r="M6" s="1103" t="s">
        <v>298</v>
      </c>
      <c r="N6" s="1105" t="s">
        <v>255</v>
      </c>
    </row>
    <row r="7" spans="2:14" ht="15.6" customHeight="1">
      <c r="B7" s="1113"/>
      <c r="C7" s="1113"/>
      <c r="D7" s="1113"/>
      <c r="E7" s="1113"/>
      <c r="F7" s="1074"/>
      <c r="G7" s="1056"/>
      <c r="H7" s="1108" t="s">
        <v>322</v>
      </c>
      <c r="I7" s="1110" t="s">
        <v>323</v>
      </c>
      <c r="J7" s="1056"/>
      <c r="K7" s="1056"/>
      <c r="L7" s="1054"/>
      <c r="M7" s="1104"/>
      <c r="N7" s="1106"/>
    </row>
    <row r="8" spans="2:14">
      <c r="B8" s="1113"/>
      <c r="C8" s="1113"/>
      <c r="D8" s="1113"/>
      <c r="E8" s="1113"/>
      <c r="F8" s="1075"/>
      <c r="G8" s="1056"/>
      <c r="H8" s="1109"/>
      <c r="I8" s="1111"/>
      <c r="J8" s="1056"/>
      <c r="K8" s="1056"/>
      <c r="L8" s="1054"/>
      <c r="M8" s="1104"/>
      <c r="N8" s="1107"/>
    </row>
    <row r="9" spans="2:14" ht="33.6" customHeight="1">
      <c r="B9" s="1045" t="s">
        <v>312</v>
      </c>
      <c r="C9" s="1047" t="s">
        <v>313</v>
      </c>
      <c r="D9" s="1048"/>
      <c r="E9" s="1049"/>
      <c r="F9" s="638">
        <v>8353</v>
      </c>
      <c r="G9" s="639">
        <v>6534</v>
      </c>
      <c r="H9" s="642">
        <v>4178</v>
      </c>
      <c r="I9" s="642">
        <v>790</v>
      </c>
      <c r="J9" s="641">
        <v>100</v>
      </c>
      <c r="K9" s="226">
        <v>18</v>
      </c>
      <c r="L9" s="638">
        <v>164</v>
      </c>
      <c r="M9" s="641">
        <v>686</v>
      </c>
      <c r="N9" s="644">
        <v>851</v>
      </c>
    </row>
    <row r="10" spans="2:14" ht="26.4" customHeight="1">
      <c r="B10" s="1045"/>
      <c r="C10" s="227"/>
      <c r="D10" s="1050" t="s">
        <v>314</v>
      </c>
      <c r="E10" s="1051"/>
      <c r="F10" s="638">
        <v>3924</v>
      </c>
      <c r="G10" s="639">
        <v>3468</v>
      </c>
      <c r="H10" s="668">
        <v>2273</v>
      </c>
      <c r="I10" s="668">
        <v>422</v>
      </c>
      <c r="J10" s="645">
        <v>0</v>
      </c>
      <c r="K10" s="646">
        <v>0</v>
      </c>
      <c r="L10" s="228">
        <v>54</v>
      </c>
      <c r="M10" s="641">
        <v>165</v>
      </c>
      <c r="N10" s="649">
        <v>237</v>
      </c>
    </row>
    <row r="11" spans="2:14" ht="26.4" customHeight="1" thickBot="1">
      <c r="B11" s="1112"/>
      <c r="C11" s="650"/>
      <c r="D11" s="651"/>
      <c r="E11" s="652" t="s">
        <v>299</v>
      </c>
      <c r="F11" s="653">
        <f t="shared" ref="F11:K11" si="0">F10/F9</f>
        <v>0.46977133963845324</v>
      </c>
      <c r="G11" s="653">
        <f t="shared" si="0"/>
        <v>0.53076216712580349</v>
      </c>
      <c r="H11" s="653">
        <f t="shared" si="0"/>
        <v>0.54404021062709429</v>
      </c>
      <c r="I11" s="653">
        <f t="shared" si="0"/>
        <v>0.53417721518987338</v>
      </c>
      <c r="J11" s="653">
        <f t="shared" si="0"/>
        <v>0</v>
      </c>
      <c r="K11" s="655">
        <f t="shared" si="0"/>
        <v>0</v>
      </c>
      <c r="L11" s="654">
        <f>L10/L9</f>
        <v>0.32926829268292684</v>
      </c>
      <c r="M11" s="653">
        <f>M10/M9</f>
        <v>0.24052478134110788</v>
      </c>
      <c r="N11" s="653">
        <f>N10/N9</f>
        <v>0.27849588719153939</v>
      </c>
    </row>
    <row r="12" spans="2:14" ht="33.6" customHeight="1" thickTop="1">
      <c r="B12" s="1102" t="s">
        <v>315</v>
      </c>
      <c r="C12" s="1047" t="s">
        <v>313</v>
      </c>
      <c r="D12" s="1048"/>
      <c r="E12" s="1049"/>
      <c r="F12" s="638">
        <v>6122</v>
      </c>
      <c r="G12" s="639">
        <v>4587</v>
      </c>
      <c r="H12" s="642">
        <v>3447</v>
      </c>
      <c r="I12" s="642">
        <v>579</v>
      </c>
      <c r="J12" s="641">
        <v>118</v>
      </c>
      <c r="K12" s="226">
        <v>6</v>
      </c>
      <c r="L12" s="638">
        <v>133</v>
      </c>
      <c r="M12" s="641">
        <v>525</v>
      </c>
      <c r="N12" s="644">
        <v>753</v>
      </c>
    </row>
    <row r="13" spans="2:14" ht="26.4" customHeight="1">
      <c r="B13" s="1045"/>
      <c r="C13" s="227"/>
      <c r="D13" s="1050" t="s">
        <v>314</v>
      </c>
      <c r="E13" s="1051"/>
      <c r="F13" s="638">
        <v>2724</v>
      </c>
      <c r="G13" s="639">
        <v>2332</v>
      </c>
      <c r="H13" s="668">
        <v>1830</v>
      </c>
      <c r="I13" s="668">
        <v>300</v>
      </c>
      <c r="J13" s="645">
        <v>1</v>
      </c>
      <c r="K13" s="646">
        <v>0</v>
      </c>
      <c r="L13" s="228">
        <v>44</v>
      </c>
      <c r="M13" s="641">
        <v>141</v>
      </c>
      <c r="N13" s="649">
        <v>206</v>
      </c>
    </row>
    <row r="14" spans="2:14" ht="26.4" customHeight="1">
      <c r="B14" s="1045"/>
      <c r="C14" s="231"/>
      <c r="D14" s="232"/>
      <c r="E14" s="656" t="s">
        <v>299</v>
      </c>
      <c r="F14" s="657">
        <f t="shared" ref="F14:K14" si="1">F13/F12</f>
        <v>0.44495262985952305</v>
      </c>
      <c r="G14" s="657">
        <f t="shared" si="1"/>
        <v>0.50839328537170259</v>
      </c>
      <c r="H14" s="657">
        <f t="shared" si="1"/>
        <v>0.53089643167972145</v>
      </c>
      <c r="I14" s="657">
        <f t="shared" si="1"/>
        <v>0.51813471502590669</v>
      </c>
      <c r="J14" s="657">
        <f t="shared" si="1"/>
        <v>8.4745762711864406E-3</v>
      </c>
      <c r="K14" s="659">
        <f t="shared" si="1"/>
        <v>0</v>
      </c>
      <c r="L14" s="658">
        <f>L13/L12</f>
        <v>0.33082706766917291</v>
      </c>
      <c r="M14" s="657">
        <f>M13/M12</f>
        <v>0.26857142857142857</v>
      </c>
      <c r="N14" s="657">
        <f>N13/N12</f>
        <v>0.27357237715803451</v>
      </c>
    </row>
  </sheetData>
  <mergeCells count="16">
    <mergeCell ref="B12:B14"/>
    <mergeCell ref="C12:E12"/>
    <mergeCell ref="D13:E13"/>
    <mergeCell ref="M6:M8"/>
    <mergeCell ref="N6:N8"/>
    <mergeCell ref="H7:H8"/>
    <mergeCell ref="I7:I8"/>
    <mergeCell ref="B9:B11"/>
    <mergeCell ref="C9:E9"/>
    <mergeCell ref="D10:E10"/>
    <mergeCell ref="B5:E8"/>
    <mergeCell ref="F5:F8"/>
    <mergeCell ref="G6:G8"/>
    <mergeCell ref="J6:J8"/>
    <mergeCell ref="K6:K8"/>
    <mergeCell ref="L6:L8"/>
  </mergeCells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47DD-0C64-4665-8B5A-6152C9A053A3}">
  <sheetPr>
    <tabColor rgb="FFFFFF00"/>
  </sheetPr>
  <dimension ref="B3:Q11"/>
  <sheetViews>
    <sheetView showGridLines="0" workbookViewId="0">
      <selection activeCell="E15" sqref="E15"/>
    </sheetView>
  </sheetViews>
  <sheetFormatPr defaultRowHeight="13.2"/>
  <cols>
    <col min="2" max="2" width="1.88671875" customWidth="1"/>
    <col min="3" max="3" width="22.33203125" customWidth="1"/>
    <col min="4" max="4" width="1.77734375" customWidth="1"/>
    <col min="5" max="5" width="10.88671875" customWidth="1"/>
    <col min="6" max="6" width="1.77734375" customWidth="1"/>
    <col min="7" max="7" width="10.88671875" customWidth="1"/>
    <col min="8" max="8" width="1.77734375" customWidth="1"/>
    <col min="9" max="9" width="10.88671875" customWidth="1"/>
    <col min="10" max="10" width="1.77734375" customWidth="1"/>
    <col min="11" max="11" width="10.88671875" customWidth="1"/>
    <col min="12" max="12" width="1.77734375" customWidth="1"/>
    <col min="13" max="13" width="10.88671875" customWidth="1"/>
    <col min="14" max="14" width="1.77734375" customWidth="1"/>
    <col min="15" max="15" width="10.88671875" customWidth="1"/>
    <col min="16" max="16" width="1.77734375" customWidth="1"/>
    <col min="17" max="17" width="10.88671875" customWidth="1"/>
  </cols>
  <sheetData>
    <row r="3" spans="2:17">
      <c r="B3" t="s">
        <v>345</v>
      </c>
    </row>
    <row r="5" spans="2:17" ht="15">
      <c r="B5" s="1085"/>
      <c r="C5" s="1086"/>
      <c r="D5" s="1126" t="s">
        <v>212</v>
      </c>
      <c r="E5" s="1133"/>
      <c r="F5" s="1134" t="s">
        <v>256</v>
      </c>
      <c r="G5" s="1127"/>
      <c r="H5" s="1126" t="s">
        <v>258</v>
      </c>
      <c r="I5" s="1127"/>
      <c r="J5" s="1126" t="s">
        <v>257</v>
      </c>
      <c r="K5" s="1127"/>
      <c r="L5" s="1124" t="s">
        <v>253</v>
      </c>
      <c r="M5" s="1125"/>
      <c r="N5" s="1126" t="s">
        <v>254</v>
      </c>
      <c r="O5" s="1127"/>
      <c r="P5" s="1126" t="s">
        <v>255</v>
      </c>
      <c r="Q5" s="1127"/>
    </row>
    <row r="6" spans="2:17" ht="15">
      <c r="B6" s="1116" t="s">
        <v>316</v>
      </c>
      <c r="C6" s="1128"/>
      <c r="D6" s="1129">
        <v>2724</v>
      </c>
      <c r="E6" s="1130"/>
      <c r="F6" s="1131">
        <f>SUM(F8,F10)</f>
        <v>135</v>
      </c>
      <c r="G6" s="1132"/>
      <c r="H6" s="1131">
        <f t="shared" ref="H6" si="0">SUM(H8,H10)</f>
        <v>856</v>
      </c>
      <c r="I6" s="1132"/>
      <c r="J6" s="1131">
        <f t="shared" ref="J6" si="1">SUM(J8,J10)</f>
        <v>1401</v>
      </c>
      <c r="K6" s="1132"/>
      <c r="L6" s="1129">
        <f t="shared" ref="L6" si="2">SUM(L8,L10)</f>
        <v>2</v>
      </c>
      <c r="M6" s="1132"/>
      <c r="N6" s="1129">
        <f t="shared" ref="N6" si="3">SUM(N8,N10)</f>
        <v>18</v>
      </c>
      <c r="O6" s="1132"/>
      <c r="P6" s="1129">
        <f>D6-F6-H6-J6-L6-N6</f>
        <v>312</v>
      </c>
      <c r="Q6" s="1132"/>
    </row>
    <row r="7" spans="2:17" ht="15">
      <c r="B7" s="236"/>
      <c r="C7" s="661" t="s">
        <v>317</v>
      </c>
      <c r="D7" s="662"/>
      <c r="E7" s="663">
        <v>1</v>
      </c>
      <c r="F7" s="664"/>
      <c r="G7" s="665">
        <v>0.05</v>
      </c>
      <c r="H7" s="662"/>
      <c r="I7" s="665">
        <v>0.314</v>
      </c>
      <c r="J7" s="662"/>
      <c r="K7" s="665">
        <v>0.51400000000000001</v>
      </c>
      <c r="L7" s="662"/>
      <c r="M7" s="665">
        <v>1E-3</v>
      </c>
      <c r="N7" s="662"/>
      <c r="O7" s="665">
        <v>7.0000000000000001E-3</v>
      </c>
      <c r="P7" s="662"/>
      <c r="Q7" s="665">
        <v>0.115</v>
      </c>
    </row>
    <row r="8" spans="2:17" ht="15">
      <c r="B8" s="1100" t="s">
        <v>222</v>
      </c>
      <c r="C8" s="1101"/>
      <c r="D8" s="1114">
        <v>555</v>
      </c>
      <c r="E8" s="1118"/>
      <c r="F8" s="1119">
        <v>31</v>
      </c>
      <c r="G8" s="1115"/>
      <c r="H8" s="1114">
        <v>161</v>
      </c>
      <c r="I8" s="1115"/>
      <c r="J8" s="1114">
        <v>229</v>
      </c>
      <c r="K8" s="1115"/>
      <c r="L8" s="1114">
        <v>2</v>
      </c>
      <c r="M8" s="1115"/>
      <c r="N8" s="1114">
        <v>18</v>
      </c>
      <c r="O8" s="1115"/>
      <c r="P8" s="1114">
        <f>D8-F8-H8-J8-L8-N8</f>
        <v>114</v>
      </c>
      <c r="Q8" s="1115"/>
    </row>
    <row r="9" spans="2:17" ht="15">
      <c r="B9" s="236"/>
      <c r="C9" s="661" t="s">
        <v>318</v>
      </c>
      <c r="D9" s="662"/>
      <c r="E9" s="663">
        <f>D8/D6</f>
        <v>0.20374449339207049</v>
      </c>
      <c r="F9" s="664"/>
      <c r="G9" s="665">
        <v>1.0999999999999999E-2</v>
      </c>
      <c r="H9" s="662"/>
      <c r="I9" s="665">
        <v>5.8999999999999997E-2</v>
      </c>
      <c r="J9" s="662"/>
      <c r="K9" s="665">
        <v>8.4000000000000005E-2</v>
      </c>
      <c r="L9" s="662"/>
      <c r="M9" s="665">
        <v>1E-3</v>
      </c>
      <c r="N9" s="662"/>
      <c r="O9" s="665">
        <v>7.0000000000000001E-3</v>
      </c>
      <c r="P9" s="662"/>
      <c r="Q9" s="665">
        <v>4.2000000000000003E-2</v>
      </c>
    </row>
    <row r="10" spans="2:17" ht="15">
      <c r="B10" s="1116" t="s">
        <v>319</v>
      </c>
      <c r="C10" s="1117"/>
      <c r="D10" s="1114">
        <v>2169</v>
      </c>
      <c r="E10" s="1118"/>
      <c r="F10" s="1119">
        <v>104</v>
      </c>
      <c r="G10" s="1115"/>
      <c r="H10" s="1114">
        <v>695</v>
      </c>
      <c r="I10" s="1115"/>
      <c r="J10" s="1114">
        <v>1172</v>
      </c>
      <c r="K10" s="1115"/>
      <c r="L10" s="1120"/>
      <c r="M10" s="1121"/>
      <c r="N10" s="1120"/>
      <c r="O10" s="1121"/>
      <c r="P10" s="1114">
        <f>D10-F10-H10-J10</f>
        <v>198</v>
      </c>
      <c r="Q10" s="1115"/>
    </row>
    <row r="11" spans="2:17" ht="15">
      <c r="B11" s="236"/>
      <c r="C11" s="661" t="s">
        <v>318</v>
      </c>
      <c r="D11" s="662"/>
      <c r="E11" s="663">
        <f>D10/D6</f>
        <v>0.79625550660792954</v>
      </c>
      <c r="F11" s="664"/>
      <c r="G11" s="665">
        <v>3.7999999999999999E-2</v>
      </c>
      <c r="H11" s="662"/>
      <c r="I11" s="665">
        <v>0.255</v>
      </c>
      <c r="J11" s="662"/>
      <c r="K11" s="665">
        <v>0.43</v>
      </c>
      <c r="L11" s="1122"/>
      <c r="M11" s="1123"/>
      <c r="N11" s="1122"/>
      <c r="O11" s="1123"/>
      <c r="P11" s="662"/>
      <c r="Q11" s="665">
        <v>7.2999999999999995E-2</v>
      </c>
    </row>
  </sheetData>
  <mergeCells count="32">
    <mergeCell ref="L5:M5"/>
    <mergeCell ref="N5:O5"/>
    <mergeCell ref="P5:Q5"/>
    <mergeCell ref="B6:C6"/>
    <mergeCell ref="D6:E6"/>
    <mergeCell ref="F6:G6"/>
    <mergeCell ref="H6:I6"/>
    <mergeCell ref="B5:C5"/>
    <mergeCell ref="D5:E5"/>
    <mergeCell ref="F5:G5"/>
    <mergeCell ref="H5:I5"/>
    <mergeCell ref="J5:K5"/>
    <mergeCell ref="J6:K6"/>
    <mergeCell ref="L6:M6"/>
    <mergeCell ref="N6:O6"/>
    <mergeCell ref="P6:Q6"/>
    <mergeCell ref="L8:M8"/>
    <mergeCell ref="N8:O8"/>
    <mergeCell ref="P8:Q8"/>
    <mergeCell ref="B10:C10"/>
    <mergeCell ref="D10:E10"/>
    <mergeCell ref="F10:G10"/>
    <mergeCell ref="H10:I10"/>
    <mergeCell ref="J10:K10"/>
    <mergeCell ref="L10:M11"/>
    <mergeCell ref="N10:O11"/>
    <mergeCell ref="P10:Q10"/>
    <mergeCell ref="B8:C8"/>
    <mergeCell ref="D8:E8"/>
    <mergeCell ref="F8:G8"/>
    <mergeCell ref="H8:I8"/>
    <mergeCell ref="J8:K8"/>
  </mergeCells>
  <phoneticPr fontId="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C4:Z16"/>
  <sheetViews>
    <sheetView showGridLines="0" topLeftCell="B1" zoomScaleNormal="100" workbookViewId="0">
      <selection activeCell="J9" sqref="J9:J10"/>
    </sheetView>
  </sheetViews>
  <sheetFormatPr defaultRowHeight="13.2"/>
  <cols>
    <col min="1" max="1" width="5.77734375" customWidth="1"/>
    <col min="2" max="2" width="0.88671875" customWidth="1"/>
    <col min="3" max="3" width="4.88671875" customWidth="1"/>
    <col min="4" max="5" width="1.6640625" customWidth="1"/>
    <col min="6" max="6" width="9.88671875" customWidth="1"/>
    <col min="7" max="10" width="9.109375" customWidth="1"/>
    <col min="11" max="11" width="9.6640625" customWidth="1"/>
    <col min="12" max="19" width="9.109375" customWidth="1"/>
    <col min="20" max="20" width="9.6640625" customWidth="1"/>
    <col min="21" max="25" width="9.109375" customWidth="1"/>
    <col min="26" max="26" width="9.6640625" customWidth="1"/>
  </cols>
  <sheetData>
    <row r="4" spans="3:26" ht="21.9" customHeight="1">
      <c r="C4" s="6" t="s">
        <v>346</v>
      </c>
    </row>
    <row r="5" spans="3:26" ht="6" customHeight="1"/>
    <row r="6" spans="3:26">
      <c r="U6" s="233"/>
    </row>
    <row r="7" spans="3:26" ht="14.4">
      <c r="C7" s="1072"/>
      <c r="D7" s="1072"/>
      <c r="E7" s="1072"/>
      <c r="F7" s="1072"/>
      <c r="G7" s="1073" t="s">
        <v>309</v>
      </c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0"/>
      <c r="V7" s="630"/>
      <c r="W7" s="630"/>
      <c r="X7" s="630"/>
      <c r="Y7" s="630"/>
      <c r="Z7" s="631"/>
    </row>
    <row r="8" spans="3:26" ht="6.6" customHeight="1">
      <c r="C8" s="1072"/>
      <c r="D8" s="1072"/>
      <c r="E8" s="1072"/>
      <c r="F8" s="1072"/>
      <c r="G8" s="1074"/>
      <c r="H8" s="1062" t="s">
        <v>68</v>
      </c>
      <c r="I8" s="632"/>
      <c r="J8" s="632"/>
      <c r="K8" s="632"/>
      <c r="L8" s="1055" t="s">
        <v>69</v>
      </c>
      <c r="M8" s="1053" t="s">
        <v>70</v>
      </c>
      <c r="N8" s="632"/>
      <c r="O8" s="632"/>
      <c r="P8" s="632"/>
      <c r="Q8" s="632"/>
      <c r="R8" s="632"/>
      <c r="S8" s="632"/>
      <c r="T8" s="633"/>
      <c r="U8" s="1053" t="s">
        <v>71</v>
      </c>
      <c r="V8" s="632"/>
      <c r="W8" s="632"/>
      <c r="X8" s="632"/>
      <c r="Y8" s="1055" t="s">
        <v>72</v>
      </c>
      <c r="Z8" s="1105" t="s">
        <v>310</v>
      </c>
    </row>
    <row r="9" spans="3:26" ht="6" customHeight="1">
      <c r="C9" s="1072"/>
      <c r="D9" s="1072"/>
      <c r="E9" s="1072"/>
      <c r="F9" s="1072"/>
      <c r="G9" s="1074"/>
      <c r="H9" s="1056"/>
      <c r="I9" s="1060" t="s">
        <v>79</v>
      </c>
      <c r="J9" s="1062" t="s">
        <v>80</v>
      </c>
      <c r="K9" s="633"/>
      <c r="L9" s="1056"/>
      <c r="M9" s="1076"/>
      <c r="N9" s="669"/>
      <c r="O9" s="670"/>
      <c r="P9" s="1066" t="s">
        <v>115</v>
      </c>
      <c r="Q9" s="225"/>
      <c r="R9" s="225"/>
      <c r="S9" s="1068" t="s">
        <v>118</v>
      </c>
      <c r="T9" s="634"/>
      <c r="U9" s="1054"/>
      <c r="V9" s="1070" t="s">
        <v>116</v>
      </c>
      <c r="W9" s="1135" t="s">
        <v>325</v>
      </c>
      <c r="X9" s="1137" t="s">
        <v>326</v>
      </c>
      <c r="Y9" s="1056"/>
      <c r="Z9" s="1106"/>
    </row>
    <row r="10" spans="3:26" ht="31.2" customHeight="1">
      <c r="C10" s="1072"/>
      <c r="D10" s="1072"/>
      <c r="E10" s="1072"/>
      <c r="F10" s="1072"/>
      <c r="G10" s="1075"/>
      <c r="H10" s="1056"/>
      <c r="I10" s="1061"/>
      <c r="J10" s="1063"/>
      <c r="K10" s="671" t="s">
        <v>327</v>
      </c>
      <c r="L10" s="1056"/>
      <c r="M10" s="1076"/>
      <c r="N10" s="672" t="s">
        <v>328</v>
      </c>
      <c r="O10" s="672" t="s">
        <v>329</v>
      </c>
      <c r="P10" s="1067"/>
      <c r="Q10" s="673" t="s">
        <v>117</v>
      </c>
      <c r="R10" s="636" t="s">
        <v>330</v>
      </c>
      <c r="S10" s="1069"/>
      <c r="T10" s="637" t="s">
        <v>119</v>
      </c>
      <c r="U10" s="1054"/>
      <c r="V10" s="1071"/>
      <c r="W10" s="1136"/>
      <c r="X10" s="1138"/>
      <c r="Y10" s="1056"/>
      <c r="Z10" s="1107"/>
    </row>
    <row r="11" spans="3:26" ht="28.95" customHeight="1">
      <c r="C11" s="1045" t="s">
        <v>312</v>
      </c>
      <c r="D11" s="1047" t="s">
        <v>313</v>
      </c>
      <c r="E11" s="1048"/>
      <c r="F11" s="1049"/>
      <c r="G11" s="638">
        <v>9512</v>
      </c>
      <c r="H11" s="639">
        <v>190</v>
      </c>
      <c r="I11" s="638">
        <v>50</v>
      </c>
      <c r="J11" s="640">
        <v>84</v>
      </c>
      <c r="K11" s="641">
        <v>33</v>
      </c>
      <c r="L11" s="641">
        <v>1146</v>
      </c>
      <c r="M11" s="226">
        <v>5809</v>
      </c>
      <c r="N11" s="643">
        <v>1582</v>
      </c>
      <c r="O11" s="638">
        <v>1089</v>
      </c>
      <c r="P11" s="641">
        <v>3961</v>
      </c>
      <c r="Q11" s="674">
        <v>2850</v>
      </c>
      <c r="R11" s="640">
        <v>325</v>
      </c>
      <c r="S11" s="642">
        <v>266</v>
      </c>
      <c r="T11" s="643">
        <v>58</v>
      </c>
      <c r="U11" s="638">
        <v>843</v>
      </c>
      <c r="V11" s="641">
        <v>626</v>
      </c>
      <c r="W11" s="641">
        <v>84</v>
      </c>
      <c r="X11" s="641">
        <v>96</v>
      </c>
      <c r="Y11" s="641">
        <v>211</v>
      </c>
      <c r="Z11" s="644">
        <v>1313</v>
      </c>
    </row>
    <row r="12" spans="3:26" ht="28.95" customHeight="1">
      <c r="C12" s="1045"/>
      <c r="D12" s="227"/>
      <c r="E12" s="1050" t="s">
        <v>331</v>
      </c>
      <c r="F12" s="1051"/>
      <c r="G12" s="638">
        <v>2666</v>
      </c>
      <c r="H12" s="639">
        <v>23</v>
      </c>
      <c r="I12" s="228">
        <v>8</v>
      </c>
      <c r="J12" s="229">
        <v>8</v>
      </c>
      <c r="K12" s="641">
        <v>6</v>
      </c>
      <c r="L12" s="645">
        <v>262</v>
      </c>
      <c r="M12" s="646">
        <v>1550</v>
      </c>
      <c r="N12" s="643">
        <v>565</v>
      </c>
      <c r="O12" s="228">
        <v>347</v>
      </c>
      <c r="P12" s="645">
        <v>954</v>
      </c>
      <c r="Q12" s="230">
        <v>399</v>
      </c>
      <c r="R12" s="647">
        <v>281</v>
      </c>
      <c r="S12" s="648">
        <v>31</v>
      </c>
      <c r="T12" s="643">
        <v>0</v>
      </c>
      <c r="U12" s="228">
        <v>466</v>
      </c>
      <c r="V12" s="641">
        <v>354</v>
      </c>
      <c r="W12" s="641">
        <v>65</v>
      </c>
      <c r="X12" s="641">
        <v>31</v>
      </c>
      <c r="Y12" s="641">
        <v>44</v>
      </c>
      <c r="Z12" s="649">
        <v>321</v>
      </c>
    </row>
    <row r="13" spans="3:26" ht="28.95" customHeight="1" thickBot="1">
      <c r="C13" s="1046"/>
      <c r="D13" s="650"/>
      <c r="E13" s="651"/>
      <c r="F13" s="652" t="s">
        <v>299</v>
      </c>
      <c r="G13" s="653">
        <f t="shared" ref="G13:X13" si="0">G12/G11</f>
        <v>0.28027754415475187</v>
      </c>
      <c r="H13" s="653">
        <f t="shared" si="0"/>
        <v>0.12105263157894737</v>
      </c>
      <c r="I13" s="653">
        <f t="shared" si="0"/>
        <v>0.16</v>
      </c>
      <c r="J13" s="654">
        <f t="shared" si="0"/>
        <v>9.5238095238095233E-2</v>
      </c>
      <c r="K13" s="654">
        <f t="shared" si="0"/>
        <v>0.18181818181818182</v>
      </c>
      <c r="L13" s="653">
        <f t="shared" si="0"/>
        <v>0.22862129144851659</v>
      </c>
      <c r="M13" s="655">
        <f t="shared" si="0"/>
        <v>0.26682733689103116</v>
      </c>
      <c r="N13" s="654">
        <f t="shared" si="0"/>
        <v>0.35714285714285715</v>
      </c>
      <c r="O13" s="654">
        <f t="shared" si="0"/>
        <v>0.31864095500459139</v>
      </c>
      <c r="P13" s="653">
        <f t="shared" si="0"/>
        <v>0.2408482706387276</v>
      </c>
      <c r="Q13" s="653">
        <v>0.14000000000000001</v>
      </c>
      <c r="R13" s="653">
        <f t="shared" si="0"/>
        <v>0.86461538461538456</v>
      </c>
      <c r="S13" s="653">
        <f t="shared" si="0"/>
        <v>0.11654135338345864</v>
      </c>
      <c r="T13" s="653">
        <f t="shared" si="0"/>
        <v>0</v>
      </c>
      <c r="U13" s="654">
        <f>U12/U11</f>
        <v>0.5527876631079478</v>
      </c>
      <c r="V13" s="653">
        <f t="shared" si="0"/>
        <v>0.56549520766773165</v>
      </c>
      <c r="W13" s="653">
        <f t="shared" si="0"/>
        <v>0.77380952380952384</v>
      </c>
      <c r="X13" s="653">
        <f t="shared" si="0"/>
        <v>0.32291666666666669</v>
      </c>
      <c r="Y13" s="655">
        <f>Y12/Y11</f>
        <v>0.20853080568720378</v>
      </c>
      <c r="Z13" s="653">
        <f>Z12/Z11</f>
        <v>0.24447829398324447</v>
      </c>
    </row>
    <row r="14" spans="3:26" ht="28.95" customHeight="1" thickTop="1">
      <c r="C14" s="1052" t="s">
        <v>315</v>
      </c>
      <c r="D14" s="1047" t="s">
        <v>313</v>
      </c>
      <c r="E14" s="1048"/>
      <c r="F14" s="1049"/>
      <c r="G14" s="638">
        <v>5634</v>
      </c>
      <c r="H14" s="639">
        <v>192</v>
      </c>
      <c r="I14" s="638">
        <v>59</v>
      </c>
      <c r="J14" s="640">
        <v>80</v>
      </c>
      <c r="K14" s="641">
        <v>39</v>
      </c>
      <c r="L14" s="641">
        <v>1252</v>
      </c>
      <c r="M14" s="226">
        <v>2503</v>
      </c>
      <c r="N14" s="675">
        <v>154</v>
      </c>
      <c r="O14" s="638">
        <v>94</v>
      </c>
      <c r="P14" s="641">
        <v>2137</v>
      </c>
      <c r="Q14" s="674">
        <v>1516</v>
      </c>
      <c r="R14" s="640">
        <v>33</v>
      </c>
      <c r="S14" s="642">
        <v>212</v>
      </c>
      <c r="T14" s="643">
        <v>24</v>
      </c>
      <c r="U14" s="638">
        <v>428</v>
      </c>
      <c r="V14" s="641">
        <v>308</v>
      </c>
      <c r="W14" s="641">
        <v>13</v>
      </c>
      <c r="X14" s="641">
        <v>79</v>
      </c>
      <c r="Y14" s="641">
        <v>177</v>
      </c>
      <c r="Z14" s="644">
        <v>1082</v>
      </c>
    </row>
    <row r="15" spans="3:26" ht="28.95" customHeight="1">
      <c r="C15" s="1045"/>
      <c r="D15" s="227"/>
      <c r="E15" s="1050" t="s">
        <v>331</v>
      </c>
      <c r="F15" s="1051"/>
      <c r="G15" s="638">
        <v>1473</v>
      </c>
      <c r="H15" s="639">
        <v>25</v>
      </c>
      <c r="I15" s="228">
        <v>7</v>
      </c>
      <c r="J15" s="229">
        <v>11</v>
      </c>
      <c r="K15" s="641">
        <v>8</v>
      </c>
      <c r="L15" s="645">
        <v>302</v>
      </c>
      <c r="M15" s="646">
        <v>687</v>
      </c>
      <c r="N15" s="643">
        <v>32</v>
      </c>
      <c r="O15" s="228">
        <v>19</v>
      </c>
      <c r="P15" s="645">
        <v>626</v>
      </c>
      <c r="Q15" s="230">
        <v>382</v>
      </c>
      <c r="R15" s="647">
        <v>21</v>
      </c>
      <c r="S15" s="648">
        <v>29</v>
      </c>
      <c r="T15" s="643">
        <v>0</v>
      </c>
      <c r="U15" s="228">
        <v>193</v>
      </c>
      <c r="V15" s="641">
        <v>156</v>
      </c>
      <c r="W15" s="641">
        <v>4</v>
      </c>
      <c r="X15" s="641">
        <v>20</v>
      </c>
      <c r="Y15" s="641">
        <v>35</v>
      </c>
      <c r="Z15" s="649">
        <v>231</v>
      </c>
    </row>
    <row r="16" spans="3:26" ht="28.95" customHeight="1">
      <c r="C16" s="1045"/>
      <c r="D16" s="231"/>
      <c r="E16" s="232"/>
      <c r="F16" s="656" t="s">
        <v>299</v>
      </c>
      <c r="G16" s="657">
        <f t="shared" ref="G16:T16" si="1">G15/G14</f>
        <v>0.26144834930777422</v>
      </c>
      <c r="H16" s="657">
        <f t="shared" si="1"/>
        <v>0.13020833333333334</v>
      </c>
      <c r="I16" s="657">
        <f t="shared" si="1"/>
        <v>0.11864406779661017</v>
      </c>
      <c r="J16" s="658">
        <f t="shared" si="1"/>
        <v>0.13750000000000001</v>
      </c>
      <c r="K16" s="658">
        <f t="shared" si="1"/>
        <v>0.20512820512820512</v>
      </c>
      <c r="L16" s="657">
        <f t="shared" si="1"/>
        <v>0.24121405750798722</v>
      </c>
      <c r="M16" s="659">
        <f t="shared" si="1"/>
        <v>0.27447063523771476</v>
      </c>
      <c r="N16" s="658">
        <f t="shared" si="1"/>
        <v>0.20779220779220781</v>
      </c>
      <c r="O16" s="658">
        <f t="shared" si="1"/>
        <v>0.20212765957446807</v>
      </c>
      <c r="P16" s="657">
        <f t="shared" si="1"/>
        <v>0.29293401965372018</v>
      </c>
      <c r="Q16" s="657">
        <v>0.25197889182058048</v>
      </c>
      <c r="R16" s="657">
        <f t="shared" si="1"/>
        <v>0.63636363636363635</v>
      </c>
      <c r="S16" s="657">
        <f t="shared" si="1"/>
        <v>0.13679245283018868</v>
      </c>
      <c r="T16" s="657">
        <f t="shared" si="1"/>
        <v>0</v>
      </c>
      <c r="U16" s="658">
        <f>U15/U14</f>
        <v>0.45093457943925236</v>
      </c>
      <c r="V16" s="657">
        <f t="shared" ref="V16:X16" si="2">V15/V14</f>
        <v>0.50649350649350644</v>
      </c>
      <c r="W16" s="657">
        <f t="shared" si="2"/>
        <v>0.30769230769230771</v>
      </c>
      <c r="X16" s="657">
        <f t="shared" si="2"/>
        <v>0.25316455696202533</v>
      </c>
      <c r="Y16" s="659">
        <f>Y15/Y14</f>
        <v>0.19774011299435029</v>
      </c>
      <c r="Z16" s="657">
        <f>Z15/Z14</f>
        <v>0.2134935304990758</v>
      </c>
    </row>
  </sheetData>
  <mergeCells count="21">
    <mergeCell ref="C7:F10"/>
    <mergeCell ref="G7:G10"/>
    <mergeCell ref="H8:H10"/>
    <mergeCell ref="L8:L10"/>
    <mergeCell ref="M8:M10"/>
    <mergeCell ref="U8:U10"/>
    <mergeCell ref="Y8:Y10"/>
    <mergeCell ref="Z8:Z10"/>
    <mergeCell ref="I9:I10"/>
    <mergeCell ref="J9:J10"/>
    <mergeCell ref="P9:P10"/>
    <mergeCell ref="S9:S10"/>
    <mergeCell ref="V9:V10"/>
    <mergeCell ref="W9:W10"/>
    <mergeCell ref="X9:X10"/>
    <mergeCell ref="C11:C13"/>
    <mergeCell ref="D11:F11"/>
    <mergeCell ref="E12:F12"/>
    <mergeCell ref="C14:C16"/>
    <mergeCell ref="D14:F14"/>
    <mergeCell ref="E15:F15"/>
  </mergeCells>
  <phoneticPr fontId="2"/>
  <pageMargins left="0.7" right="0.7" top="0.75" bottom="0.75" header="0.3" footer="0.3"/>
  <pageSetup paperSize="9" scale="6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B4:AM15"/>
  <sheetViews>
    <sheetView showGridLines="0" zoomScaleNormal="100" workbookViewId="0">
      <selection activeCell="S17" sqref="S17"/>
    </sheetView>
  </sheetViews>
  <sheetFormatPr defaultRowHeight="13.2"/>
  <cols>
    <col min="2" max="2" width="1.44140625" customWidth="1"/>
    <col min="3" max="4" width="1.77734375" customWidth="1"/>
    <col min="5" max="5" width="24.33203125" customWidth="1"/>
    <col min="6" max="6" width="1.77734375" customWidth="1"/>
    <col min="7" max="7" width="10.6640625" customWidth="1"/>
    <col min="8" max="8" width="1.77734375" customWidth="1"/>
    <col min="9" max="9" width="10.6640625" customWidth="1"/>
    <col min="10" max="10" width="1.77734375" customWidth="1"/>
    <col min="11" max="11" width="10.6640625" customWidth="1"/>
    <col min="12" max="12" width="1.77734375" customWidth="1"/>
    <col min="13" max="13" width="10.6640625" customWidth="1"/>
    <col min="14" max="14" width="1.77734375" customWidth="1"/>
    <col min="15" max="15" width="10.6640625" customWidth="1"/>
    <col min="16" max="16" width="1.77734375" customWidth="1"/>
    <col min="17" max="17" width="10.6640625" customWidth="1"/>
    <col min="18" max="18" width="1.44140625" customWidth="1"/>
    <col min="19" max="19" width="11" customWidth="1"/>
    <col min="20" max="20" width="1.77734375" customWidth="1"/>
    <col min="21" max="21" width="2.6640625" customWidth="1"/>
    <col min="22" max="22" width="4" customWidth="1"/>
    <col min="23" max="23" width="23.44140625" customWidth="1"/>
    <col min="24" max="24" width="2.6640625" customWidth="1"/>
    <col min="26" max="26" width="2.6640625" customWidth="1"/>
    <col min="28" max="28" width="2.6640625" customWidth="1"/>
    <col min="30" max="30" width="2.6640625" customWidth="1"/>
    <col min="32" max="32" width="2.6640625" customWidth="1"/>
    <col min="34" max="34" width="2.6640625" customWidth="1"/>
    <col min="36" max="36" width="2.6640625" customWidth="1"/>
    <col min="38" max="38" width="2.6640625" customWidth="1"/>
  </cols>
  <sheetData>
    <row r="4" spans="2:39" ht="14.4">
      <c r="D4" s="6" t="s">
        <v>347</v>
      </c>
    </row>
    <row r="5" spans="2:39" ht="9" customHeight="1">
      <c r="B5" s="235"/>
      <c r="C5" s="235"/>
    </row>
    <row r="6" spans="2:39" ht="6.75" customHeight="1"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V6" s="243"/>
      <c r="W6" s="244"/>
      <c r="X6" s="245"/>
      <c r="Y6" s="246"/>
      <c r="Z6" s="245"/>
      <c r="AA6" s="246"/>
      <c r="AB6" s="245"/>
      <c r="AC6" s="246"/>
      <c r="AD6" s="245"/>
      <c r="AE6" s="246"/>
      <c r="AF6" s="245"/>
      <c r="AG6" s="246"/>
      <c r="AH6" s="247"/>
      <c r="AI6" s="247"/>
      <c r="AJ6" s="247"/>
      <c r="AK6" s="247"/>
      <c r="AL6" s="245"/>
      <c r="AM6" s="246"/>
    </row>
    <row r="9" spans="2:39" ht="15">
      <c r="D9" s="1085"/>
      <c r="E9" s="1086"/>
      <c r="F9" s="1126" t="s">
        <v>212</v>
      </c>
      <c r="G9" s="1133"/>
      <c r="H9" s="1134" t="s">
        <v>256</v>
      </c>
      <c r="I9" s="1127"/>
      <c r="J9" s="1126" t="s">
        <v>258</v>
      </c>
      <c r="K9" s="1127"/>
      <c r="L9" s="1126" t="s">
        <v>257</v>
      </c>
      <c r="M9" s="1127"/>
      <c r="N9" s="1124" t="s">
        <v>253</v>
      </c>
      <c r="O9" s="1125"/>
      <c r="P9" s="1126" t="s">
        <v>254</v>
      </c>
      <c r="Q9" s="1127"/>
      <c r="R9" s="1126" t="s">
        <v>255</v>
      </c>
      <c r="S9" s="1127"/>
    </row>
    <row r="10" spans="2:39" ht="15">
      <c r="D10" s="1116" t="s">
        <v>316</v>
      </c>
      <c r="E10" s="1128"/>
      <c r="F10" s="1129">
        <v>1473</v>
      </c>
      <c r="G10" s="1130"/>
      <c r="H10" s="1131">
        <f>SUM(H12,H14)</f>
        <v>119</v>
      </c>
      <c r="I10" s="1132"/>
      <c r="J10" s="1131">
        <f t="shared" ref="J10" si="0">SUM(J12,J14)</f>
        <v>299</v>
      </c>
      <c r="K10" s="1132"/>
      <c r="L10" s="1131">
        <f t="shared" ref="L10" si="1">SUM(L12,L14)</f>
        <v>291</v>
      </c>
      <c r="M10" s="1132"/>
      <c r="N10" s="1129">
        <v>133</v>
      </c>
      <c r="O10" s="1132"/>
      <c r="P10" s="1129">
        <f t="shared" ref="P10" si="2">SUM(P12,P14)</f>
        <v>86</v>
      </c>
      <c r="Q10" s="1132"/>
      <c r="R10" s="1129">
        <f>F10-H10-J10-L10-N10-P10</f>
        <v>545</v>
      </c>
      <c r="S10" s="1132"/>
    </row>
    <row r="11" spans="2:39" ht="15">
      <c r="D11" s="236"/>
      <c r="E11" s="661" t="s">
        <v>317</v>
      </c>
      <c r="F11" s="662"/>
      <c r="G11" s="663">
        <v>1</v>
      </c>
      <c r="H11" s="664"/>
      <c r="I11" s="665">
        <v>8.1000000000000003E-2</v>
      </c>
      <c r="J11" s="662"/>
      <c r="K11" s="665">
        <v>0.20300000000000001</v>
      </c>
      <c r="L11" s="662"/>
      <c r="M11" s="665">
        <v>0.19800000000000001</v>
      </c>
      <c r="N11" s="662"/>
      <c r="O11" s="665">
        <v>0.09</v>
      </c>
      <c r="P11" s="662"/>
      <c r="Q11" s="665">
        <v>5.8000000000000003E-2</v>
      </c>
      <c r="R11" s="662"/>
      <c r="S11" s="665">
        <f>R10/F10</f>
        <v>0.36999321113374067</v>
      </c>
    </row>
    <row r="12" spans="2:39" ht="15">
      <c r="D12" s="1100" t="s">
        <v>222</v>
      </c>
      <c r="E12" s="1101"/>
      <c r="F12" s="1114">
        <v>1409</v>
      </c>
      <c r="G12" s="1118"/>
      <c r="H12" s="1119">
        <v>103</v>
      </c>
      <c r="I12" s="1115"/>
      <c r="J12" s="1114">
        <v>292</v>
      </c>
      <c r="K12" s="1115"/>
      <c r="L12" s="1114">
        <v>270</v>
      </c>
      <c r="M12" s="1115"/>
      <c r="N12" s="1114">
        <v>133</v>
      </c>
      <c r="O12" s="1115"/>
      <c r="P12" s="1114">
        <v>86</v>
      </c>
      <c r="Q12" s="1115"/>
      <c r="R12" s="1114">
        <f>F12-H12-J12-L12-N12-P12</f>
        <v>525</v>
      </c>
      <c r="S12" s="1115"/>
    </row>
    <row r="13" spans="2:39" ht="15">
      <c r="D13" s="236"/>
      <c r="E13" s="661" t="s">
        <v>318</v>
      </c>
      <c r="F13" s="662"/>
      <c r="G13" s="663">
        <f>F12/F10</f>
        <v>0.95655125594025803</v>
      </c>
      <c r="H13" s="664"/>
      <c r="I13" s="665">
        <v>7.0000000000000007E-2</v>
      </c>
      <c r="J13" s="662"/>
      <c r="K13" s="665">
        <v>0.19800000000000001</v>
      </c>
      <c r="L13" s="662"/>
      <c r="M13" s="665">
        <v>0.183</v>
      </c>
      <c r="N13" s="662"/>
      <c r="O13" s="665">
        <v>0.09</v>
      </c>
      <c r="P13" s="662"/>
      <c r="Q13" s="665">
        <v>5.8000000000000003E-2</v>
      </c>
      <c r="R13" s="662"/>
      <c r="S13" s="665">
        <f>R12/F10</f>
        <v>0.35641547861507128</v>
      </c>
    </row>
    <row r="14" spans="2:39" ht="15">
      <c r="D14" s="1116" t="s">
        <v>319</v>
      </c>
      <c r="E14" s="1117"/>
      <c r="F14" s="1114">
        <v>64</v>
      </c>
      <c r="G14" s="1118"/>
      <c r="H14" s="1119">
        <v>16</v>
      </c>
      <c r="I14" s="1115"/>
      <c r="J14" s="1114">
        <v>7</v>
      </c>
      <c r="K14" s="1115"/>
      <c r="L14" s="1114">
        <v>21</v>
      </c>
      <c r="M14" s="1115"/>
      <c r="N14" s="1120"/>
      <c r="O14" s="1121"/>
      <c r="P14" s="1120"/>
      <c r="Q14" s="1121"/>
      <c r="R14" s="1114">
        <f>F14-H14-J14-L14</f>
        <v>20</v>
      </c>
      <c r="S14" s="1115"/>
    </row>
    <row r="15" spans="2:39" ht="15">
      <c r="D15" s="236"/>
      <c r="E15" s="661" t="s">
        <v>318</v>
      </c>
      <c r="F15" s="662"/>
      <c r="G15" s="663">
        <f>F14/F10</f>
        <v>4.3448744059742021E-2</v>
      </c>
      <c r="H15" s="664"/>
      <c r="I15" s="665">
        <v>1.0999999999999999E-2</v>
      </c>
      <c r="J15" s="662"/>
      <c r="K15" s="665">
        <v>5.0000000000000001E-3</v>
      </c>
      <c r="L15" s="662"/>
      <c r="M15" s="665">
        <v>1.4E-2</v>
      </c>
      <c r="N15" s="1122"/>
      <c r="O15" s="1123"/>
      <c r="P15" s="1122"/>
      <c r="Q15" s="1123"/>
      <c r="R15" s="662"/>
      <c r="S15" s="665">
        <f>R14/F10</f>
        <v>1.3577732518669382E-2</v>
      </c>
    </row>
  </sheetData>
  <mergeCells count="32">
    <mergeCell ref="N9:O9"/>
    <mergeCell ref="P9:Q9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D9:E9"/>
    <mergeCell ref="F9:G9"/>
    <mergeCell ref="H9:I9"/>
    <mergeCell ref="J9:K9"/>
    <mergeCell ref="L9:M9"/>
    <mergeCell ref="N12:O12"/>
    <mergeCell ref="P12:Q12"/>
    <mergeCell ref="R12:S12"/>
    <mergeCell ref="D14:E14"/>
    <mergeCell ref="F14:G14"/>
    <mergeCell ref="H14:I14"/>
    <mergeCell ref="J14:K14"/>
    <mergeCell ref="L14:M14"/>
    <mergeCell ref="N14:O15"/>
    <mergeCell ref="P14:Q15"/>
    <mergeCell ref="R14:S14"/>
    <mergeCell ref="D12:E12"/>
    <mergeCell ref="F12:G12"/>
    <mergeCell ref="H12:I12"/>
    <mergeCell ref="J12:K12"/>
    <mergeCell ref="L12:M12"/>
  </mergeCells>
  <phoneticPr fontId="2"/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2:O20"/>
  <sheetViews>
    <sheetView showGridLines="0" zoomScaleNormal="100" workbookViewId="0">
      <selection activeCell="J16" sqref="J16"/>
    </sheetView>
  </sheetViews>
  <sheetFormatPr defaultRowHeight="13.2"/>
  <cols>
    <col min="2" max="2" width="1.44140625" customWidth="1"/>
    <col min="3" max="3" width="5.77734375" customWidth="1"/>
    <col min="4" max="5" width="1.6640625" customWidth="1"/>
    <col min="6" max="6" width="10.6640625" customWidth="1"/>
    <col min="7" max="15" width="8.88671875" customWidth="1"/>
    <col min="16" max="16" width="10.6640625" customWidth="1"/>
    <col min="17" max="17" width="1.77734375" customWidth="1"/>
    <col min="18" max="18" width="10.6640625" customWidth="1"/>
    <col min="19" max="19" width="8.33203125" customWidth="1"/>
    <col min="20" max="20" width="1.44140625" customWidth="1"/>
    <col min="22" max="22" width="1.77734375" customWidth="1"/>
    <col min="24" max="24" width="4.109375" customWidth="1"/>
    <col min="25" max="25" width="23.6640625" customWidth="1"/>
    <col min="26" max="26" width="2.109375" customWidth="1"/>
    <col min="28" max="28" width="2.109375" customWidth="1"/>
    <col min="30" max="30" width="2.109375" customWidth="1"/>
    <col min="32" max="32" width="2.109375" customWidth="1"/>
    <col min="34" max="34" width="2.109375" customWidth="1"/>
    <col min="36" max="36" width="2.109375" customWidth="1"/>
    <col min="38" max="38" width="2.109375" customWidth="1"/>
  </cols>
  <sheetData>
    <row r="2" spans="1:15" ht="25.8">
      <c r="A2" s="234"/>
    </row>
    <row r="3" spans="1:15" ht="20.399999999999999">
      <c r="B3" s="235"/>
    </row>
    <row r="4" spans="1:15" ht="21.9" customHeight="1">
      <c r="B4" s="235"/>
      <c r="C4" s="6" t="s">
        <v>332</v>
      </c>
    </row>
    <row r="6" spans="1:15" ht="9.6" customHeight="1">
      <c r="C6" s="1113"/>
      <c r="D6" s="1113"/>
      <c r="E6" s="1113"/>
      <c r="F6" s="1113"/>
      <c r="G6" s="1148" t="s">
        <v>84</v>
      </c>
      <c r="H6" s="676"/>
      <c r="I6" s="676"/>
      <c r="J6" s="630"/>
      <c r="K6" s="630"/>
      <c r="L6" s="630"/>
      <c r="M6" s="630"/>
      <c r="N6" s="630"/>
      <c r="O6" s="631"/>
    </row>
    <row r="7" spans="1:15" ht="7.2" customHeight="1">
      <c r="C7" s="1113"/>
      <c r="D7" s="1113"/>
      <c r="E7" s="1113"/>
      <c r="F7" s="1113"/>
      <c r="G7" s="1149"/>
      <c r="H7" s="1151" t="s">
        <v>294</v>
      </c>
      <c r="I7" s="677"/>
      <c r="J7" s="667"/>
      <c r="K7" s="1153" t="s">
        <v>320</v>
      </c>
      <c r="L7" s="1153" t="s">
        <v>321</v>
      </c>
      <c r="M7" s="1139" t="s">
        <v>297</v>
      </c>
      <c r="N7" s="1141" t="s">
        <v>298</v>
      </c>
      <c r="O7" s="1143" t="s">
        <v>255</v>
      </c>
    </row>
    <row r="8" spans="1:15" ht="15.6" customHeight="1">
      <c r="C8" s="1113"/>
      <c r="D8" s="1113"/>
      <c r="E8" s="1113"/>
      <c r="F8" s="1113"/>
      <c r="G8" s="1149"/>
      <c r="H8" s="1152"/>
      <c r="I8" s="1144" t="s">
        <v>322</v>
      </c>
      <c r="J8" s="1146" t="s">
        <v>323</v>
      </c>
      <c r="K8" s="1152"/>
      <c r="L8" s="1152"/>
      <c r="M8" s="1140"/>
      <c r="N8" s="1142"/>
      <c r="O8" s="1106"/>
    </row>
    <row r="9" spans="1:15" ht="18.600000000000001" customHeight="1">
      <c r="C9" s="1113"/>
      <c r="D9" s="1113"/>
      <c r="E9" s="1113"/>
      <c r="F9" s="1113"/>
      <c r="G9" s="1150"/>
      <c r="H9" s="1152"/>
      <c r="I9" s="1145"/>
      <c r="J9" s="1147"/>
      <c r="K9" s="1152"/>
      <c r="L9" s="1152"/>
      <c r="M9" s="1140"/>
      <c r="N9" s="1142"/>
      <c r="O9" s="1107"/>
    </row>
    <row r="10" spans="1:15" ht="33.6" customHeight="1">
      <c r="C10" s="1045" t="s">
        <v>312</v>
      </c>
      <c r="D10" s="1047" t="s">
        <v>313</v>
      </c>
      <c r="E10" s="1048"/>
      <c r="F10" s="1049"/>
      <c r="G10" s="638">
        <v>8353</v>
      </c>
      <c r="H10" s="639">
        <v>6534</v>
      </c>
      <c r="I10" s="642">
        <v>4178</v>
      </c>
      <c r="J10" s="642">
        <v>790</v>
      </c>
      <c r="K10" s="641">
        <v>100</v>
      </c>
      <c r="L10" s="226">
        <v>18</v>
      </c>
      <c r="M10" s="638">
        <v>164</v>
      </c>
      <c r="N10" s="641">
        <v>686</v>
      </c>
      <c r="O10" s="644">
        <v>851</v>
      </c>
    </row>
    <row r="11" spans="1:15" ht="26.4" customHeight="1">
      <c r="C11" s="1045"/>
      <c r="D11" s="227"/>
      <c r="E11" s="1050" t="s">
        <v>331</v>
      </c>
      <c r="F11" s="1051"/>
      <c r="G11" s="638">
        <v>1729</v>
      </c>
      <c r="H11" s="639">
        <v>1259</v>
      </c>
      <c r="I11" s="668">
        <v>704</v>
      </c>
      <c r="J11" s="668">
        <v>230</v>
      </c>
      <c r="K11" s="645">
        <v>75</v>
      </c>
      <c r="L11" s="646">
        <v>13</v>
      </c>
      <c r="M11" s="228">
        <v>47</v>
      </c>
      <c r="N11" s="641">
        <v>21</v>
      </c>
      <c r="O11" s="649">
        <v>314</v>
      </c>
    </row>
    <row r="12" spans="1:15" ht="26.4" customHeight="1" thickBot="1">
      <c r="C12" s="1112"/>
      <c r="D12" s="650"/>
      <c r="E12" s="651"/>
      <c r="F12" s="652" t="s">
        <v>299</v>
      </c>
      <c r="G12" s="653">
        <f t="shared" ref="G12:L12" si="0">G11/G10</f>
        <v>0.20699150005985872</v>
      </c>
      <c r="H12" s="653">
        <f t="shared" si="0"/>
        <v>0.19268441995714722</v>
      </c>
      <c r="I12" s="653">
        <f t="shared" si="0"/>
        <v>0.1685016754427956</v>
      </c>
      <c r="J12" s="653">
        <f t="shared" si="0"/>
        <v>0.29113924050632911</v>
      </c>
      <c r="K12" s="653">
        <f t="shared" si="0"/>
        <v>0.75</v>
      </c>
      <c r="L12" s="655">
        <f t="shared" si="0"/>
        <v>0.72222222222222221</v>
      </c>
      <c r="M12" s="654">
        <f>M11/M10</f>
        <v>0.28658536585365851</v>
      </c>
      <c r="N12" s="653">
        <f>N11/N10</f>
        <v>3.0612244897959183E-2</v>
      </c>
      <c r="O12" s="653">
        <f>O11/O10</f>
        <v>0.36897767332549941</v>
      </c>
    </row>
    <row r="13" spans="1:15" ht="33.6" customHeight="1" thickTop="1">
      <c r="C13" s="1102" t="s">
        <v>315</v>
      </c>
      <c r="D13" s="1047" t="s">
        <v>313</v>
      </c>
      <c r="E13" s="1048"/>
      <c r="F13" s="1049"/>
      <c r="G13" s="638">
        <v>6122</v>
      </c>
      <c r="H13" s="639">
        <v>4587</v>
      </c>
      <c r="I13" s="642">
        <v>3447</v>
      </c>
      <c r="J13" s="642">
        <v>579</v>
      </c>
      <c r="K13" s="641">
        <v>118</v>
      </c>
      <c r="L13" s="226">
        <v>6</v>
      </c>
      <c r="M13" s="638">
        <v>133</v>
      </c>
      <c r="N13" s="641">
        <v>525</v>
      </c>
      <c r="O13" s="644">
        <v>753</v>
      </c>
    </row>
    <row r="14" spans="1:15" ht="26.4" customHeight="1">
      <c r="C14" s="1045"/>
      <c r="D14" s="227"/>
      <c r="E14" s="1050" t="s">
        <v>331</v>
      </c>
      <c r="F14" s="1051"/>
      <c r="G14" s="638">
        <v>1226</v>
      </c>
      <c r="H14" s="639">
        <v>846</v>
      </c>
      <c r="I14" s="668">
        <v>548</v>
      </c>
      <c r="J14" s="668">
        <v>177</v>
      </c>
      <c r="K14" s="645">
        <v>73</v>
      </c>
      <c r="L14" s="646">
        <v>5</v>
      </c>
      <c r="M14" s="228">
        <v>36</v>
      </c>
      <c r="N14" s="641">
        <v>19</v>
      </c>
      <c r="O14" s="649">
        <v>247</v>
      </c>
    </row>
    <row r="15" spans="1:15" ht="26.4" customHeight="1">
      <c r="C15" s="1045"/>
      <c r="D15" s="231"/>
      <c r="E15" s="232"/>
      <c r="F15" s="656" t="s">
        <v>299</v>
      </c>
      <c r="G15" s="657">
        <f t="shared" ref="G15:L15" si="1">G14/G13</f>
        <v>0.20026135249918328</v>
      </c>
      <c r="H15" s="657">
        <f t="shared" si="1"/>
        <v>0.18443427076520602</v>
      </c>
      <c r="I15" s="657">
        <f t="shared" si="1"/>
        <v>0.15897882216420076</v>
      </c>
      <c r="J15" s="657">
        <f t="shared" si="1"/>
        <v>0.30569948186528495</v>
      </c>
      <c r="K15" s="657">
        <f t="shared" si="1"/>
        <v>0.61864406779661019</v>
      </c>
      <c r="L15" s="659">
        <f t="shared" si="1"/>
        <v>0.83333333333333337</v>
      </c>
      <c r="M15" s="658">
        <f>M14/M13</f>
        <v>0.27067669172932329</v>
      </c>
      <c r="N15" s="657">
        <f>N14/N13</f>
        <v>3.619047619047619E-2</v>
      </c>
      <c r="O15" s="657">
        <f>O14/O13</f>
        <v>0.32802124833997343</v>
      </c>
    </row>
    <row r="16" spans="1:15" ht="20.25" customHeight="1"/>
    <row r="17" ht="20.25" customHeight="1"/>
    <row r="18" ht="20.25" customHeight="1"/>
    <row r="19" ht="20.25" customHeight="1"/>
    <row r="20" ht="20.25" customHeight="1"/>
  </sheetData>
  <mergeCells count="16">
    <mergeCell ref="C6:F9"/>
    <mergeCell ref="G6:G9"/>
    <mergeCell ref="H7:H9"/>
    <mergeCell ref="K7:K9"/>
    <mergeCell ref="L7:L9"/>
    <mergeCell ref="M7:M9"/>
    <mergeCell ref="N7:N9"/>
    <mergeCell ref="O7:O9"/>
    <mergeCell ref="I8:I9"/>
    <mergeCell ref="J8:J9"/>
    <mergeCell ref="C10:C12"/>
    <mergeCell ref="D10:F10"/>
    <mergeCell ref="E11:F11"/>
    <mergeCell ref="C13:C15"/>
    <mergeCell ref="D13:F13"/>
    <mergeCell ref="E14:F14"/>
  </mergeCells>
  <phoneticPr fontId="2"/>
  <pageMargins left="0.7" right="0.7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91FC-F09A-4BAE-8C6E-8D6921230338}">
  <sheetPr>
    <tabColor rgb="FFFFFF00"/>
    <pageSetUpPr fitToPage="1"/>
  </sheetPr>
  <dimension ref="A2:R36"/>
  <sheetViews>
    <sheetView showGridLines="0" tabSelected="1" zoomScaleNormal="100" workbookViewId="0">
      <selection activeCell="K15" sqref="K15"/>
    </sheetView>
  </sheetViews>
  <sheetFormatPr defaultColWidth="8.88671875" defaultRowHeight="13.2"/>
  <cols>
    <col min="1" max="1" width="8.88671875" style="298"/>
    <col min="2" max="2" width="2" style="298" customWidth="1"/>
    <col min="3" max="3" width="1.6640625" style="298" customWidth="1"/>
    <col min="4" max="4" width="22.33203125" style="298" customWidth="1"/>
    <col min="5" max="5" width="1.77734375" style="298" customWidth="1"/>
    <col min="6" max="6" width="10.44140625" style="298" customWidth="1"/>
    <col min="7" max="7" width="1.77734375" style="298" customWidth="1"/>
    <col min="8" max="8" width="10.44140625" style="298" customWidth="1"/>
    <col min="9" max="9" width="1.77734375" style="298" customWidth="1"/>
    <col min="10" max="10" width="10.44140625" style="298" customWidth="1"/>
    <col min="11" max="11" width="1.77734375" style="298" customWidth="1"/>
    <col min="12" max="12" width="10.44140625" style="298" customWidth="1"/>
    <col min="13" max="13" width="1.77734375" style="298" customWidth="1"/>
    <col min="14" max="14" width="10.44140625" style="298" customWidth="1"/>
    <col min="15" max="15" width="1.77734375" style="298" customWidth="1"/>
    <col min="16" max="16" width="10.44140625" style="298" customWidth="1"/>
    <col min="17" max="17" width="1.77734375" style="298" customWidth="1"/>
    <col min="18" max="18" width="10.44140625" style="298" customWidth="1"/>
    <col min="19" max="22" width="8.6640625" style="298" customWidth="1"/>
    <col min="23" max="16384" width="8.88671875" style="298"/>
  </cols>
  <sheetData>
    <row r="2" spans="1:18" ht="14.4">
      <c r="C2" s="6" t="s">
        <v>348</v>
      </c>
    </row>
    <row r="3" spans="1:18" ht="23.4">
      <c r="A3" s="8"/>
    </row>
    <row r="4" spans="1:18" ht="15">
      <c r="C4" s="1085"/>
      <c r="D4" s="1086"/>
      <c r="E4" s="1126" t="s">
        <v>212</v>
      </c>
      <c r="F4" s="1133"/>
      <c r="G4" s="1134" t="s">
        <v>256</v>
      </c>
      <c r="H4" s="1127"/>
      <c r="I4" s="1126" t="s">
        <v>258</v>
      </c>
      <c r="J4" s="1127"/>
      <c r="K4" s="1126" t="s">
        <v>257</v>
      </c>
      <c r="L4" s="1127"/>
      <c r="M4" s="1124" t="s">
        <v>253</v>
      </c>
      <c r="N4" s="1125"/>
      <c r="O4" s="1126" t="s">
        <v>254</v>
      </c>
      <c r="P4" s="1127"/>
      <c r="Q4" s="1126" t="s">
        <v>255</v>
      </c>
      <c r="R4" s="1127"/>
    </row>
    <row r="5" spans="1:18" ht="15">
      <c r="C5" s="1116" t="s">
        <v>316</v>
      </c>
      <c r="D5" s="1128"/>
      <c r="E5" s="1129">
        <v>1226</v>
      </c>
      <c r="F5" s="1130"/>
      <c r="G5" s="1131">
        <f>SUM(G7,G9)</f>
        <v>385</v>
      </c>
      <c r="H5" s="1132"/>
      <c r="I5" s="1131">
        <f t="shared" ref="I5" si="0">SUM(I7,I9)</f>
        <v>135</v>
      </c>
      <c r="J5" s="1132"/>
      <c r="K5" s="1131">
        <f t="shared" ref="K5" si="1">SUM(K7,K9)</f>
        <v>278</v>
      </c>
      <c r="L5" s="1132"/>
      <c r="M5" s="1129">
        <f t="shared" ref="M5" si="2">SUM(M7,M9)</f>
        <v>110</v>
      </c>
      <c r="N5" s="1132"/>
      <c r="O5" s="1129">
        <f t="shared" ref="O5" si="3">SUM(O7,O9)</f>
        <v>43</v>
      </c>
      <c r="P5" s="1132"/>
      <c r="Q5" s="1129">
        <f>E5-G5-I5-K5-M5-O5</f>
        <v>275</v>
      </c>
      <c r="R5" s="1132"/>
    </row>
    <row r="6" spans="1:18" ht="15">
      <c r="C6" s="236"/>
      <c r="D6" s="661" t="s">
        <v>317</v>
      </c>
      <c r="E6" s="662"/>
      <c r="F6" s="663">
        <f>E5/E5</f>
        <v>1</v>
      </c>
      <c r="G6" s="664"/>
      <c r="H6" s="665">
        <f>G5/$E$5</f>
        <v>0.31402936378466556</v>
      </c>
      <c r="I6" s="662"/>
      <c r="J6" s="665">
        <f>I5/E5</f>
        <v>0.11011419249592169</v>
      </c>
      <c r="K6" s="662"/>
      <c r="L6" s="665">
        <f>K5/E5</f>
        <v>0.2267536704730832</v>
      </c>
      <c r="M6" s="662"/>
      <c r="N6" s="665">
        <f>M5/E5</f>
        <v>8.9722675367047311E-2</v>
      </c>
      <c r="O6" s="662"/>
      <c r="P6" s="665">
        <f>O5/E5</f>
        <v>3.507340946166395E-2</v>
      </c>
      <c r="Q6" s="662"/>
      <c r="R6" s="665">
        <f>Q5/E5</f>
        <v>0.22430668841761828</v>
      </c>
    </row>
    <row r="7" spans="1:18" ht="15">
      <c r="C7" s="1100" t="s">
        <v>222</v>
      </c>
      <c r="D7" s="1101"/>
      <c r="E7" s="1114">
        <v>510</v>
      </c>
      <c r="F7" s="1118"/>
      <c r="G7" s="1119">
        <v>19</v>
      </c>
      <c r="H7" s="1115"/>
      <c r="I7" s="1114">
        <v>72</v>
      </c>
      <c r="J7" s="1115"/>
      <c r="K7" s="1114">
        <v>52</v>
      </c>
      <c r="L7" s="1115"/>
      <c r="M7" s="1114">
        <v>110</v>
      </c>
      <c r="N7" s="1115"/>
      <c r="O7" s="1114">
        <v>43</v>
      </c>
      <c r="P7" s="1115"/>
      <c r="Q7" s="1114">
        <f>E7-G7-I7-K7-M7-O7</f>
        <v>214</v>
      </c>
      <c r="R7" s="1115"/>
    </row>
    <row r="8" spans="1:18" ht="15">
      <c r="C8" s="236"/>
      <c r="D8" s="661" t="s">
        <v>318</v>
      </c>
      <c r="E8" s="662"/>
      <c r="F8" s="663">
        <f>E7/E5</f>
        <v>0.41598694942903752</v>
      </c>
      <c r="G8" s="664"/>
      <c r="H8" s="665">
        <f>G7/E5</f>
        <v>1.5497553017944535E-2</v>
      </c>
      <c r="I8" s="662"/>
      <c r="J8" s="665">
        <f>I7/E5</f>
        <v>5.872756933115824E-2</v>
      </c>
      <c r="K8" s="662"/>
      <c r="L8" s="665">
        <f>K7/E5</f>
        <v>4.2414355628058731E-2</v>
      </c>
      <c r="M8" s="662"/>
      <c r="N8" s="665">
        <f>M7/E5</f>
        <v>8.9722675367047311E-2</v>
      </c>
      <c r="O8" s="662"/>
      <c r="P8" s="665">
        <f>O7/E5</f>
        <v>3.507340946166395E-2</v>
      </c>
      <c r="Q8" s="662"/>
      <c r="R8" s="665">
        <f>Q7/E5</f>
        <v>0.17455138662316477</v>
      </c>
    </row>
    <row r="9" spans="1:18" ht="15">
      <c r="C9" s="1116" t="s">
        <v>319</v>
      </c>
      <c r="D9" s="1117"/>
      <c r="E9" s="1114">
        <v>716</v>
      </c>
      <c r="F9" s="1118"/>
      <c r="G9" s="1119">
        <v>366</v>
      </c>
      <c r="H9" s="1115"/>
      <c r="I9" s="1114">
        <v>63</v>
      </c>
      <c r="J9" s="1115"/>
      <c r="K9" s="1114">
        <v>226</v>
      </c>
      <c r="L9" s="1115"/>
      <c r="M9" s="1120"/>
      <c r="N9" s="1121"/>
      <c r="O9" s="1120"/>
      <c r="P9" s="1121"/>
      <c r="Q9" s="1114">
        <f>E9-G9-I9-K9</f>
        <v>61</v>
      </c>
      <c r="R9" s="1115"/>
    </row>
    <row r="10" spans="1:18" ht="15">
      <c r="C10" s="236"/>
      <c r="D10" s="661" t="s">
        <v>318</v>
      </c>
      <c r="E10" s="662"/>
      <c r="F10" s="663">
        <f>E9/E5</f>
        <v>0.58401305057096253</v>
      </c>
      <c r="G10" s="664"/>
      <c r="H10" s="665">
        <f>G9/E5</f>
        <v>0.29853181076672103</v>
      </c>
      <c r="I10" s="662"/>
      <c r="J10" s="665">
        <f>I9/E5</f>
        <v>5.1386623164763459E-2</v>
      </c>
      <c r="K10" s="662"/>
      <c r="L10" s="665">
        <f>K9/E5</f>
        <v>0.18433931484502447</v>
      </c>
      <c r="M10" s="1122"/>
      <c r="N10" s="1123"/>
      <c r="O10" s="1122"/>
      <c r="P10" s="1123"/>
      <c r="Q10" s="662"/>
      <c r="R10" s="665">
        <f>Q9/E5</f>
        <v>4.9755301794453505E-2</v>
      </c>
    </row>
    <row r="29" ht="26.25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9" customHeight="1"/>
  </sheetData>
  <mergeCells count="32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  <mergeCell ref="Q7:R7"/>
    <mergeCell ref="C9:D9"/>
    <mergeCell ref="E9:F9"/>
    <mergeCell ref="G9:H9"/>
    <mergeCell ref="I9:J9"/>
    <mergeCell ref="K9:L9"/>
    <mergeCell ref="M9:N10"/>
    <mergeCell ref="O9:P10"/>
    <mergeCell ref="Q9:R9"/>
    <mergeCell ref="E7:F7"/>
    <mergeCell ref="G7:H7"/>
    <mergeCell ref="I7:J7"/>
    <mergeCell ref="K7:L7"/>
    <mergeCell ref="M7:N7"/>
    <mergeCell ref="O7:P7"/>
    <mergeCell ref="C7:D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2:V47"/>
  <sheetViews>
    <sheetView showGridLines="0" zoomScaleNormal="100" workbookViewId="0">
      <selection activeCell="F3" sqref="F3"/>
    </sheetView>
  </sheetViews>
  <sheetFormatPr defaultRowHeight="13.2"/>
  <cols>
    <col min="2" max="2" width="2" customWidth="1"/>
    <col min="3" max="3" width="2.6640625" customWidth="1"/>
    <col min="4" max="4" width="14.6640625" customWidth="1"/>
    <col min="5" max="8" width="8.6640625" customWidth="1"/>
    <col min="9" max="9" width="8.6640625" style="298" customWidth="1"/>
    <col min="10" max="11" width="8.6640625" customWidth="1"/>
    <col min="12" max="12" width="1.33203125" customWidth="1"/>
    <col min="13" max="13" width="7.109375" customWidth="1"/>
    <col min="14" max="14" width="2.6640625" customWidth="1"/>
    <col min="15" max="15" width="14.6640625" customWidth="1"/>
    <col min="16" max="19" width="8.6640625" customWidth="1"/>
    <col min="20" max="20" width="8.6640625" style="298" customWidth="1"/>
    <col min="21" max="22" width="8.6640625" customWidth="1"/>
  </cols>
  <sheetData>
    <row r="2" spans="1:22" ht="14.4">
      <c r="C2" s="6" t="s">
        <v>338</v>
      </c>
    </row>
    <row r="3" spans="1:22" ht="23.4">
      <c r="A3" s="8"/>
    </row>
    <row r="4" spans="1:22" s="6" customFormat="1" ht="14.4">
      <c r="B4" s="123" t="s">
        <v>35</v>
      </c>
      <c r="N4" s="123" t="s">
        <v>38</v>
      </c>
    </row>
    <row r="6" spans="1:22" ht="26.25" customHeight="1">
      <c r="C6" s="808"/>
      <c r="D6" s="808"/>
      <c r="E6" s="249" t="s">
        <v>26</v>
      </c>
      <c r="F6" s="249" t="s">
        <v>27</v>
      </c>
      <c r="G6" s="249" t="s">
        <v>28</v>
      </c>
      <c r="H6" s="210" t="s">
        <v>121</v>
      </c>
      <c r="I6" s="210" t="s">
        <v>308</v>
      </c>
      <c r="J6" s="250" t="s">
        <v>73</v>
      </c>
      <c r="K6" s="250" t="s">
        <v>74</v>
      </c>
      <c r="N6" s="1154"/>
      <c r="O6" s="1155"/>
      <c r="P6" s="324" t="s">
        <v>26</v>
      </c>
      <c r="Q6" s="334" t="s">
        <v>27</v>
      </c>
      <c r="R6" s="334" t="s">
        <v>28</v>
      </c>
      <c r="S6" s="334" t="s">
        <v>121</v>
      </c>
      <c r="T6" s="334" t="s">
        <v>187</v>
      </c>
      <c r="U6" s="335" t="s">
        <v>73</v>
      </c>
      <c r="V6" s="335" t="s">
        <v>74</v>
      </c>
    </row>
    <row r="7" spans="1:22" ht="26.25" customHeight="1">
      <c r="C7" s="811" t="s">
        <v>51</v>
      </c>
      <c r="D7" s="812"/>
      <c r="E7" s="299">
        <v>640</v>
      </c>
      <c r="F7" s="622">
        <v>694</v>
      </c>
      <c r="G7" s="251">
        <v>772</v>
      </c>
      <c r="H7" s="251">
        <v>780</v>
      </c>
      <c r="I7" s="678">
        <f>SUM(I8:I12)</f>
        <v>754</v>
      </c>
      <c r="J7" s="627">
        <f>I7-H7</f>
        <v>-26</v>
      </c>
      <c r="K7" s="628">
        <f>J7/H7</f>
        <v>-3.3333333333333333E-2</v>
      </c>
      <c r="N7" s="1156" t="s">
        <v>177</v>
      </c>
      <c r="O7" s="1157"/>
      <c r="P7" s="622">
        <v>898</v>
      </c>
      <c r="Q7" s="212">
        <v>869</v>
      </c>
      <c r="R7" s="212">
        <v>860</v>
      </c>
      <c r="S7" s="619">
        <v>831</v>
      </c>
      <c r="T7" s="619">
        <f>SUM(T8:T12)</f>
        <v>769</v>
      </c>
      <c r="U7" s="627">
        <f>T7-S7</f>
        <v>-62</v>
      </c>
      <c r="V7" s="628">
        <f>U7/S7</f>
        <v>-7.4608904933814682E-2</v>
      </c>
    </row>
    <row r="8" spans="1:22" ht="26.25" customHeight="1">
      <c r="C8" s="301"/>
      <c r="D8" s="252" t="s">
        <v>333</v>
      </c>
      <c r="E8" s="300">
        <v>143</v>
      </c>
      <c r="F8" s="300">
        <v>186</v>
      </c>
      <c r="G8" s="255">
        <v>292</v>
      </c>
      <c r="H8" s="255">
        <v>354</v>
      </c>
      <c r="I8" s="680">
        <v>382</v>
      </c>
      <c r="J8" s="624">
        <f>I8-H8</f>
        <v>28</v>
      </c>
      <c r="K8" s="625">
        <f>J8/H8</f>
        <v>7.909604519774012E-2</v>
      </c>
      <c r="N8" s="326"/>
      <c r="O8" s="336" t="s">
        <v>334</v>
      </c>
      <c r="P8" s="300">
        <v>425</v>
      </c>
      <c r="Q8" s="215">
        <v>462</v>
      </c>
      <c r="R8" s="215">
        <v>434</v>
      </c>
      <c r="S8" s="621">
        <v>406</v>
      </c>
      <c r="T8" s="621">
        <v>399</v>
      </c>
      <c r="U8" s="627">
        <f t="shared" ref="U8:U12" si="0">T8-S8</f>
        <v>-7</v>
      </c>
      <c r="V8" s="628">
        <f t="shared" ref="V8:V12" si="1">U8/S8</f>
        <v>-1.7241379310344827E-2</v>
      </c>
    </row>
    <row r="9" spans="1:22" ht="26.25" customHeight="1">
      <c r="C9" s="302"/>
      <c r="D9" s="252" t="s">
        <v>334</v>
      </c>
      <c r="E9" s="300">
        <v>388</v>
      </c>
      <c r="F9" s="300">
        <v>404</v>
      </c>
      <c r="G9" s="254">
        <v>396</v>
      </c>
      <c r="H9" s="254">
        <v>364</v>
      </c>
      <c r="I9" s="680">
        <v>335</v>
      </c>
      <c r="J9" s="627">
        <f t="shared" ref="J9:J12" si="2">I9-H9</f>
        <v>-29</v>
      </c>
      <c r="K9" s="628">
        <f t="shared" ref="K9:K12" si="3">J9/H9</f>
        <v>-7.9670329670329665E-2</v>
      </c>
      <c r="N9" s="328"/>
      <c r="O9" s="336" t="s">
        <v>333</v>
      </c>
      <c r="P9" s="300">
        <v>129</v>
      </c>
      <c r="Q9" s="681">
        <v>133</v>
      </c>
      <c r="R9" s="681">
        <v>213</v>
      </c>
      <c r="S9" s="621">
        <v>259</v>
      </c>
      <c r="T9" s="621">
        <v>278</v>
      </c>
      <c r="U9" s="624">
        <f t="shared" si="0"/>
        <v>19</v>
      </c>
      <c r="V9" s="625">
        <f t="shared" si="1"/>
        <v>7.3359073359073365E-2</v>
      </c>
    </row>
    <row r="10" spans="1:22" ht="26.25" customHeight="1">
      <c r="C10" s="302"/>
      <c r="D10" s="252" t="s">
        <v>335</v>
      </c>
      <c r="E10" s="300">
        <v>93</v>
      </c>
      <c r="F10" s="300">
        <v>91</v>
      </c>
      <c r="G10" s="254">
        <v>69</v>
      </c>
      <c r="H10" s="254">
        <v>44</v>
      </c>
      <c r="I10" s="680">
        <v>26</v>
      </c>
      <c r="J10" s="627">
        <f t="shared" si="2"/>
        <v>-18</v>
      </c>
      <c r="K10" s="628">
        <f t="shared" si="3"/>
        <v>-0.40909090909090912</v>
      </c>
      <c r="N10" s="328"/>
      <c r="O10" s="336" t="s">
        <v>335</v>
      </c>
      <c r="P10" s="300">
        <v>322</v>
      </c>
      <c r="Q10" s="215">
        <v>251</v>
      </c>
      <c r="R10" s="215">
        <v>196</v>
      </c>
      <c r="S10" s="621">
        <v>145</v>
      </c>
      <c r="T10" s="621">
        <v>86</v>
      </c>
      <c r="U10" s="627">
        <f t="shared" si="0"/>
        <v>-59</v>
      </c>
      <c r="V10" s="628">
        <f t="shared" si="1"/>
        <v>-0.40689655172413791</v>
      </c>
    </row>
    <row r="11" spans="1:22" ht="26.25" customHeight="1">
      <c r="C11" s="302"/>
      <c r="D11" s="257" t="s">
        <v>336</v>
      </c>
      <c r="E11" s="299">
        <v>13</v>
      </c>
      <c r="F11" s="299">
        <v>11</v>
      </c>
      <c r="G11" s="253">
        <v>12</v>
      </c>
      <c r="H11" s="253">
        <v>16</v>
      </c>
      <c r="I11" s="679">
        <v>9</v>
      </c>
      <c r="J11" s="627">
        <f t="shared" si="2"/>
        <v>-7</v>
      </c>
      <c r="K11" s="628">
        <f t="shared" si="3"/>
        <v>-0.4375</v>
      </c>
      <c r="N11" s="328"/>
      <c r="O11" s="337" t="s">
        <v>336</v>
      </c>
      <c r="P11" s="299">
        <v>17</v>
      </c>
      <c r="Q11" s="214">
        <v>15</v>
      </c>
      <c r="R11" s="214">
        <v>14</v>
      </c>
      <c r="S11" s="620">
        <v>16</v>
      </c>
      <c r="T11" s="620">
        <v>3</v>
      </c>
      <c r="U11" s="627">
        <f t="shared" si="0"/>
        <v>-13</v>
      </c>
      <c r="V11" s="628">
        <f t="shared" si="1"/>
        <v>-0.8125</v>
      </c>
    </row>
    <row r="12" spans="1:22" ht="26.25" customHeight="1">
      <c r="C12" s="304"/>
      <c r="D12" s="256" t="s">
        <v>337</v>
      </c>
      <c r="E12" s="300">
        <v>3</v>
      </c>
      <c r="F12" s="300">
        <v>2</v>
      </c>
      <c r="G12" s="254">
        <v>3</v>
      </c>
      <c r="H12" s="254">
        <v>2</v>
      </c>
      <c r="I12" s="680">
        <v>2</v>
      </c>
      <c r="J12" s="624">
        <f t="shared" si="2"/>
        <v>0</v>
      </c>
      <c r="K12" s="625">
        <f t="shared" si="3"/>
        <v>0</v>
      </c>
      <c r="N12" s="332"/>
      <c r="O12" s="338" t="s">
        <v>337</v>
      </c>
      <c r="P12" s="300">
        <v>5</v>
      </c>
      <c r="Q12" s="215">
        <v>8</v>
      </c>
      <c r="R12" s="215">
        <v>3</v>
      </c>
      <c r="S12" s="621">
        <v>5</v>
      </c>
      <c r="T12" s="621">
        <v>3</v>
      </c>
      <c r="U12" s="627">
        <f t="shared" si="0"/>
        <v>-2</v>
      </c>
      <c r="V12" s="628">
        <f t="shared" si="1"/>
        <v>-0.4</v>
      </c>
    </row>
    <row r="13" spans="1:22">
      <c r="D13" s="12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2">
      <c r="C14" s="340" t="s">
        <v>181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2" ht="21">
      <c r="D15" s="127"/>
    </row>
    <row r="40" ht="26.25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9" customHeight="1"/>
  </sheetData>
  <mergeCells count="4">
    <mergeCell ref="C6:D6"/>
    <mergeCell ref="C7:D7"/>
    <mergeCell ref="N6:O6"/>
    <mergeCell ref="N7:O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24"/>
  <sheetViews>
    <sheetView showGridLines="0" zoomScaleNormal="100" zoomScaleSheetLayoutView="115" workbookViewId="0">
      <selection activeCell="L25" sqref="L25"/>
    </sheetView>
  </sheetViews>
  <sheetFormatPr defaultRowHeight="13.2"/>
  <cols>
    <col min="1" max="1" width="3.44140625" customWidth="1"/>
    <col min="2" max="2" width="1.33203125" customWidth="1"/>
    <col min="3" max="3" width="1.21875" customWidth="1"/>
    <col min="4" max="4" width="14.6640625" customWidth="1"/>
    <col min="5" max="8" width="8.6640625" customWidth="1"/>
    <col min="9" max="10" width="1.33203125" customWidth="1"/>
    <col min="11" max="11" width="1.21875" customWidth="1"/>
    <col min="12" max="12" width="14.6640625" customWidth="1"/>
    <col min="13" max="16" width="8.6640625" customWidth="1"/>
    <col min="17" max="17" width="1.33203125" customWidth="1"/>
  </cols>
  <sheetData>
    <row r="1" spans="1:16" ht="23.4">
      <c r="A1" s="8"/>
    </row>
    <row r="4" spans="1:16" ht="14.4">
      <c r="C4" s="6" t="s">
        <v>59</v>
      </c>
      <c r="D4" s="6"/>
    </row>
    <row r="6" spans="1:16" ht="13.5" customHeight="1">
      <c r="C6" s="694"/>
      <c r="D6" s="695"/>
      <c r="E6" s="698" t="s">
        <v>46</v>
      </c>
      <c r="F6" s="699"/>
      <c r="G6" s="699"/>
      <c r="H6" s="700"/>
      <c r="I6" s="9"/>
      <c r="K6" s="701"/>
      <c r="L6" s="702"/>
      <c r="M6" s="705" t="s">
        <v>47</v>
      </c>
      <c r="N6" s="706"/>
      <c r="O6" s="706"/>
      <c r="P6" s="707"/>
    </row>
    <row r="7" spans="1:16" ht="13.5" customHeight="1">
      <c r="C7" s="696"/>
      <c r="D7" s="697"/>
      <c r="E7" s="286" t="s">
        <v>48</v>
      </c>
      <c r="F7" s="286" t="s">
        <v>49</v>
      </c>
      <c r="G7" s="384"/>
      <c r="H7" s="385" t="s">
        <v>50</v>
      </c>
      <c r="I7" s="9"/>
      <c r="K7" s="703"/>
      <c r="L7" s="704"/>
      <c r="M7" s="286" t="s">
        <v>48</v>
      </c>
      <c r="N7" s="286" t="s">
        <v>49</v>
      </c>
      <c r="O7" s="384"/>
      <c r="P7" s="385" t="s">
        <v>50</v>
      </c>
    </row>
    <row r="8" spans="1:16" ht="14.25" customHeight="1">
      <c r="C8" s="708" t="s">
        <v>51</v>
      </c>
      <c r="D8" s="709"/>
      <c r="E8" s="287">
        <v>9512</v>
      </c>
      <c r="F8" s="287">
        <v>8353</v>
      </c>
      <c r="G8" s="290">
        <f>SUM(E8:F8)</f>
        <v>17865</v>
      </c>
      <c r="H8" s="386">
        <v>1</v>
      </c>
      <c r="I8" s="10"/>
      <c r="K8" s="708" t="s">
        <v>51</v>
      </c>
      <c r="L8" s="709"/>
      <c r="M8" s="19">
        <v>5634</v>
      </c>
      <c r="N8" s="18">
        <v>6122</v>
      </c>
      <c r="O8" s="290">
        <f>SUM(M8:N8)</f>
        <v>11756</v>
      </c>
      <c r="P8" s="386">
        <v>1</v>
      </c>
    </row>
    <row r="9" spans="1:16" ht="13.8">
      <c r="C9" s="11"/>
      <c r="D9" s="291" t="s">
        <v>64</v>
      </c>
      <c r="E9" s="12">
        <v>2931</v>
      </c>
      <c r="F9" s="13">
        <v>3924</v>
      </c>
      <c r="G9" s="290">
        <f>SUM(E9:F9)</f>
        <v>6855</v>
      </c>
      <c r="H9" s="387">
        <f>G9/G8</f>
        <v>0.38371116708648195</v>
      </c>
      <c r="I9" s="14"/>
      <c r="K9" s="15"/>
      <c r="L9" s="362" t="s">
        <v>64</v>
      </c>
      <c r="M9" s="12">
        <v>1495</v>
      </c>
      <c r="N9" s="16">
        <v>2724</v>
      </c>
      <c r="O9" s="388">
        <f>SUM(M9:N9)</f>
        <v>4219</v>
      </c>
      <c r="P9" s="387">
        <f>O9/O8</f>
        <v>0.35888057162300102</v>
      </c>
    </row>
    <row r="10" spans="1:16" ht="13.8">
      <c r="C10" s="11"/>
      <c r="D10" s="291" t="s">
        <v>65</v>
      </c>
      <c r="E10" s="19">
        <v>2666</v>
      </c>
      <c r="F10" s="287">
        <v>1729</v>
      </c>
      <c r="G10" s="290">
        <f t="shared" ref="G10:G18" si="0">SUM(E10:F10)</f>
        <v>4395</v>
      </c>
      <c r="H10" s="386">
        <f>G10/G8</f>
        <v>0.24601175482787574</v>
      </c>
      <c r="I10" s="14"/>
      <c r="K10" s="15"/>
      <c r="L10" s="362" t="s">
        <v>65</v>
      </c>
      <c r="M10" s="19">
        <v>1473</v>
      </c>
      <c r="N10" s="18">
        <v>1226</v>
      </c>
      <c r="O10" s="388">
        <f t="shared" ref="O10:O18" si="1">SUM(M10:N10)</f>
        <v>2699</v>
      </c>
      <c r="P10" s="386">
        <f>O10/O8</f>
        <v>0.22958489282068731</v>
      </c>
    </row>
    <row r="11" spans="1:16" ht="13.8">
      <c r="C11" s="11"/>
      <c r="D11" s="291" t="s">
        <v>122</v>
      </c>
      <c r="E11" s="19">
        <v>682</v>
      </c>
      <c r="F11" s="287">
        <v>220</v>
      </c>
      <c r="G11" s="290">
        <f t="shared" si="0"/>
        <v>902</v>
      </c>
      <c r="H11" s="386">
        <f>G11/G8</f>
        <v>5.0489784494822276E-2</v>
      </c>
      <c r="I11" s="14"/>
      <c r="K11" s="15"/>
      <c r="L11" s="362" t="s">
        <v>66</v>
      </c>
      <c r="M11" s="19">
        <v>335</v>
      </c>
      <c r="N11" s="18">
        <v>430</v>
      </c>
      <c r="O11" s="388">
        <f t="shared" si="1"/>
        <v>765</v>
      </c>
      <c r="P11" s="386">
        <f>O11/O8</f>
        <v>6.5073154134059202E-2</v>
      </c>
    </row>
    <row r="12" spans="1:16" ht="13.8">
      <c r="C12" s="11"/>
      <c r="D12" s="291" t="s">
        <v>66</v>
      </c>
      <c r="E12" s="288">
        <v>339</v>
      </c>
      <c r="F12" s="18">
        <v>505</v>
      </c>
      <c r="G12" s="290">
        <f t="shared" si="0"/>
        <v>844</v>
      </c>
      <c r="H12" s="387">
        <f>G12/G8</f>
        <v>4.7243212986286032E-2</v>
      </c>
      <c r="I12" s="14"/>
      <c r="K12" s="15"/>
      <c r="L12" s="362" t="s">
        <v>122</v>
      </c>
      <c r="M12" s="288">
        <v>351</v>
      </c>
      <c r="N12" s="18">
        <v>157</v>
      </c>
      <c r="O12" s="389">
        <f t="shared" si="1"/>
        <v>508</v>
      </c>
      <c r="P12" s="386">
        <f>O12/O8</f>
        <v>4.3211976862878532E-2</v>
      </c>
    </row>
    <row r="13" spans="1:16" ht="13.8">
      <c r="C13" s="11"/>
      <c r="D13" s="291" t="s">
        <v>67</v>
      </c>
      <c r="E13" s="19">
        <v>608</v>
      </c>
      <c r="F13" s="287">
        <v>90</v>
      </c>
      <c r="G13" s="290">
        <f t="shared" si="0"/>
        <v>698</v>
      </c>
      <c r="H13" s="386">
        <f>G13/G8</f>
        <v>3.9070808844108594E-2</v>
      </c>
      <c r="I13" s="14"/>
      <c r="K13" s="15"/>
      <c r="L13" s="362" t="s">
        <v>123</v>
      </c>
      <c r="M13" s="19">
        <v>60</v>
      </c>
      <c r="N13" s="18">
        <v>420</v>
      </c>
      <c r="O13" s="390">
        <f t="shared" si="1"/>
        <v>480</v>
      </c>
      <c r="P13" s="386">
        <f>O13/O8</f>
        <v>4.0830214358625383E-2</v>
      </c>
    </row>
    <row r="14" spans="1:16" ht="13.8">
      <c r="C14" s="11"/>
      <c r="D14" s="291" t="s">
        <v>123</v>
      </c>
      <c r="E14" s="19">
        <v>79</v>
      </c>
      <c r="F14" s="287">
        <v>468</v>
      </c>
      <c r="G14" s="290">
        <f t="shared" si="0"/>
        <v>547</v>
      </c>
      <c r="H14" s="386">
        <f>G14/G8</f>
        <v>3.061852784774699E-2</v>
      </c>
      <c r="I14" s="14"/>
      <c r="K14" s="15"/>
      <c r="L14" s="362" t="s">
        <v>124</v>
      </c>
      <c r="M14" s="19">
        <v>209</v>
      </c>
      <c r="N14" s="18">
        <v>139</v>
      </c>
      <c r="O14" s="390">
        <f t="shared" si="1"/>
        <v>348</v>
      </c>
      <c r="P14" s="386">
        <f>O14/O8</f>
        <v>2.9601905410003404E-2</v>
      </c>
    </row>
    <row r="15" spans="1:16" ht="13.8">
      <c r="C15" s="11"/>
      <c r="D15" s="291" t="s">
        <v>124</v>
      </c>
      <c r="E15" s="19">
        <v>205</v>
      </c>
      <c r="F15" s="287">
        <v>189</v>
      </c>
      <c r="G15" s="290">
        <f t="shared" si="0"/>
        <v>394</v>
      </c>
      <c r="H15" s="386">
        <f>G15/G8</f>
        <v>2.2054296109711727E-2</v>
      </c>
      <c r="I15" s="14"/>
      <c r="K15" s="15"/>
      <c r="L15" s="17" t="s">
        <v>67</v>
      </c>
      <c r="M15" s="289">
        <v>242</v>
      </c>
      <c r="N15" s="290">
        <v>74</v>
      </c>
      <c r="O15" s="388">
        <f t="shared" si="1"/>
        <v>316</v>
      </c>
      <c r="P15" s="386">
        <f>O15/O8</f>
        <v>2.6879891119428376E-2</v>
      </c>
    </row>
    <row r="16" spans="1:16" ht="13.8">
      <c r="C16" s="11"/>
      <c r="D16" s="291" t="s">
        <v>125</v>
      </c>
      <c r="E16" s="292">
        <v>194</v>
      </c>
      <c r="F16" s="293">
        <v>141</v>
      </c>
      <c r="G16" s="290">
        <f t="shared" si="0"/>
        <v>335</v>
      </c>
      <c r="H16" s="386">
        <f>G16/G8</f>
        <v>1.8751749230338653E-2</v>
      </c>
      <c r="I16" s="14"/>
      <c r="K16" s="15"/>
      <c r="L16" s="294" t="s">
        <v>125</v>
      </c>
      <c r="M16" s="292">
        <v>138</v>
      </c>
      <c r="N16" s="290">
        <v>108</v>
      </c>
      <c r="O16" s="388">
        <f t="shared" si="1"/>
        <v>246</v>
      </c>
      <c r="P16" s="386">
        <f>O16/O8</f>
        <v>2.0925484858795508E-2</v>
      </c>
    </row>
    <row r="17" spans="3:16" ht="13.8">
      <c r="C17" s="11"/>
      <c r="D17" s="291" t="s">
        <v>100</v>
      </c>
      <c r="E17" s="292">
        <v>58</v>
      </c>
      <c r="F17" s="293">
        <v>246</v>
      </c>
      <c r="G17" s="290">
        <f t="shared" si="0"/>
        <v>304</v>
      </c>
      <c r="H17" s="386">
        <f>G17/G8</f>
        <v>1.7016512734396864E-2</v>
      </c>
      <c r="I17" s="14"/>
      <c r="K17" s="15"/>
      <c r="L17" s="295" t="s">
        <v>100</v>
      </c>
      <c r="M17" s="292">
        <v>55</v>
      </c>
      <c r="N17" s="290">
        <v>183</v>
      </c>
      <c r="O17" s="389">
        <f t="shared" si="1"/>
        <v>238</v>
      </c>
      <c r="P17" s="386">
        <f>O17/O8</f>
        <v>2.0244981286151754E-2</v>
      </c>
    </row>
    <row r="18" spans="3:16" ht="13.8">
      <c r="C18" s="11"/>
      <c r="D18" s="291" t="s">
        <v>185</v>
      </c>
      <c r="E18" s="292">
        <v>196</v>
      </c>
      <c r="F18" s="293">
        <v>8</v>
      </c>
      <c r="G18" s="290">
        <f t="shared" si="0"/>
        <v>204</v>
      </c>
      <c r="H18" s="386">
        <f>G18/G8</f>
        <v>1.1418975650713686E-2</v>
      </c>
      <c r="I18" s="14"/>
      <c r="K18" s="15"/>
      <c r="L18" s="17" t="s">
        <v>186</v>
      </c>
      <c r="M18" s="292">
        <v>75</v>
      </c>
      <c r="N18" s="290">
        <v>67</v>
      </c>
      <c r="O18" s="388">
        <f t="shared" si="1"/>
        <v>142</v>
      </c>
      <c r="P18" s="386">
        <f>O18/O8</f>
        <v>1.2078938414426676E-2</v>
      </c>
    </row>
    <row r="19" spans="3:16" ht="13.8">
      <c r="C19" s="20"/>
      <c r="D19" s="291" t="s">
        <v>58</v>
      </c>
      <c r="E19" s="290">
        <f>E8-E9-E10-E11-E12-E13-E14-E15-E16-E17-E18</f>
        <v>1554</v>
      </c>
      <c r="F19" s="290">
        <f>F8-F9-F10-F11-F12-F13-F14-F15-F16-F17-F18</f>
        <v>833</v>
      </c>
      <c r="G19" s="290">
        <f>G8-SUM(G9:G18)</f>
        <v>2387</v>
      </c>
      <c r="H19" s="386">
        <f>G19/G8</f>
        <v>0.13361321018751748</v>
      </c>
      <c r="I19" s="14"/>
      <c r="K19" s="21"/>
      <c r="L19" s="296" t="s">
        <v>127</v>
      </c>
      <c r="M19" s="292">
        <f>M8-M9-M10-M11-M12-M13-M14-M15-M16-M17-M18</f>
        <v>1201</v>
      </c>
      <c r="N19" s="290">
        <f>N8-N9-N10-N11-N12-N13-N14-N15-N16-N17-N18</f>
        <v>594</v>
      </c>
      <c r="O19" s="290">
        <f>O8-SUM(O9:O18)</f>
        <v>1795</v>
      </c>
      <c r="P19" s="386">
        <f>O19/O8</f>
        <v>0.15268798911194284</v>
      </c>
    </row>
    <row r="20" spans="3:16" ht="6.75" customHeight="1"/>
    <row r="21" spans="3:16">
      <c r="P21" s="22"/>
    </row>
    <row r="23" spans="3:16" ht="6.75" customHeight="1"/>
    <row r="24" spans="3:16">
      <c r="E24" s="23"/>
    </row>
  </sheetData>
  <mergeCells count="6">
    <mergeCell ref="C6:D7"/>
    <mergeCell ref="E6:H6"/>
    <mergeCell ref="K6:L7"/>
    <mergeCell ref="M6:P6"/>
    <mergeCell ref="C8:D8"/>
    <mergeCell ref="K8:L8"/>
  </mergeCells>
  <phoneticPr fontId="2"/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2:P33"/>
  <sheetViews>
    <sheetView showGridLines="0" zoomScaleNormal="100" workbookViewId="0">
      <selection activeCell="B2" sqref="B2"/>
    </sheetView>
  </sheetViews>
  <sheetFormatPr defaultColWidth="9" defaultRowHeight="13.8"/>
  <cols>
    <col min="1" max="1" width="1.109375" style="24" customWidth="1"/>
    <col min="2" max="2" width="1.77734375" style="26" customWidth="1"/>
    <col min="3" max="3" width="13.6640625" style="26" customWidth="1"/>
    <col min="4" max="13" width="10.6640625" style="24" customWidth="1"/>
    <col min="14" max="14" width="10.6640625" style="40" customWidth="1"/>
    <col min="15" max="15" width="10.6640625" style="41" customWidth="1"/>
    <col min="16" max="16" width="1" style="24" customWidth="1"/>
    <col min="17" max="16384" width="9" style="24"/>
  </cols>
  <sheetData>
    <row r="2" spans="2:16" s="42" customFormat="1" ht="15">
      <c r="B2" s="43" t="s">
        <v>339</v>
      </c>
      <c r="C2" s="43"/>
      <c r="N2" s="44"/>
      <c r="O2" s="45"/>
    </row>
    <row r="3" spans="2:16" s="42" customFormat="1" ht="15">
      <c r="B3" s="43"/>
      <c r="C3" s="43"/>
      <c r="N3" s="44"/>
      <c r="O3" s="45"/>
    </row>
    <row r="4" spans="2:16" s="42" customFormat="1" ht="15">
      <c r="B4" s="43" t="s">
        <v>35</v>
      </c>
      <c r="C4" s="43"/>
      <c r="N4" s="44"/>
      <c r="O4" s="45"/>
    </row>
    <row r="5" spans="2:16">
      <c r="D5" s="27"/>
      <c r="E5" s="27"/>
      <c r="F5" s="27"/>
      <c r="G5" s="27"/>
      <c r="H5" s="27"/>
      <c r="I5" s="27"/>
      <c r="J5" s="27"/>
      <c r="K5" s="28"/>
      <c r="L5" s="29"/>
      <c r="M5" s="29"/>
      <c r="N5" s="30"/>
      <c r="O5" s="31"/>
      <c r="P5" s="29"/>
    </row>
    <row r="6" spans="2:16" ht="12.75" customHeight="1">
      <c r="B6" s="714"/>
      <c r="C6" s="715"/>
      <c r="D6" s="32" t="s">
        <v>21</v>
      </c>
      <c r="E6" s="32" t="s">
        <v>22</v>
      </c>
      <c r="F6" s="32" t="s">
        <v>23</v>
      </c>
      <c r="G6" s="32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32" t="s">
        <v>121</v>
      </c>
      <c r="M6" s="32" t="s">
        <v>187</v>
      </c>
      <c r="N6" s="365" t="s">
        <v>36</v>
      </c>
      <c r="O6" s="366" t="s">
        <v>37</v>
      </c>
      <c r="P6" s="35"/>
    </row>
    <row r="7" spans="2:16" ht="12.75" customHeight="1">
      <c r="B7" s="716" t="s">
        <v>61</v>
      </c>
      <c r="C7" s="717"/>
      <c r="D7" s="363">
        <v>12582</v>
      </c>
      <c r="E7" s="363">
        <v>11142</v>
      </c>
      <c r="F7" s="363">
        <v>10674</v>
      </c>
      <c r="G7" s="363">
        <v>9664</v>
      </c>
      <c r="H7" s="363">
        <v>9417</v>
      </c>
      <c r="I7" s="363">
        <v>9043</v>
      </c>
      <c r="J7" s="363">
        <v>11012</v>
      </c>
      <c r="K7" s="363">
        <v>9573</v>
      </c>
      <c r="L7" s="363">
        <v>9148</v>
      </c>
      <c r="M7" s="363">
        <v>9512</v>
      </c>
      <c r="N7" s="367">
        <f>M7-L7</f>
        <v>364</v>
      </c>
      <c r="O7" s="368">
        <f>N7/L7</f>
        <v>3.979011805859204E-2</v>
      </c>
      <c r="P7" s="29"/>
    </row>
    <row r="8" spans="2:16" ht="12.75" customHeight="1">
      <c r="B8" s="310"/>
      <c r="C8" s="710" t="s">
        <v>52</v>
      </c>
      <c r="D8" s="363">
        <v>1552</v>
      </c>
      <c r="E8" s="363">
        <v>1225</v>
      </c>
      <c r="F8" s="363">
        <v>1197</v>
      </c>
      <c r="G8" s="363">
        <v>1972</v>
      </c>
      <c r="H8" s="363">
        <v>2556</v>
      </c>
      <c r="I8" s="363">
        <v>2142</v>
      </c>
      <c r="J8" s="363">
        <v>3591</v>
      </c>
      <c r="K8" s="363">
        <v>2993</v>
      </c>
      <c r="L8" s="363">
        <v>3021</v>
      </c>
      <c r="M8" s="363">
        <v>2931</v>
      </c>
      <c r="N8" s="369">
        <f>M8-L8</f>
        <v>-90</v>
      </c>
      <c r="O8" s="370">
        <f>N8/L8</f>
        <v>-2.9791459781529295E-2</v>
      </c>
      <c r="P8" s="36"/>
    </row>
    <row r="9" spans="2:16" ht="12.75" customHeight="1">
      <c r="B9" s="311"/>
      <c r="C9" s="711"/>
      <c r="D9" s="383">
        <v>0.12335081862978858</v>
      </c>
      <c r="E9" s="383">
        <v>0.10994435469395082</v>
      </c>
      <c r="F9" s="383">
        <v>0.112141652613828</v>
      </c>
      <c r="G9" s="383">
        <v>0.20405629139072848</v>
      </c>
      <c r="H9" s="383">
        <v>0.27142402038865882</v>
      </c>
      <c r="I9" s="383">
        <v>0.23686829591949574</v>
      </c>
      <c r="J9" s="383">
        <v>0.32609880130766439</v>
      </c>
      <c r="K9" s="383">
        <v>0.31265016191371564</v>
      </c>
      <c r="L9" s="383">
        <v>0.33023611718408397</v>
      </c>
      <c r="M9" s="383">
        <f t="shared" ref="M9" si="0">M8/M7</f>
        <v>0.30813708999158956</v>
      </c>
      <c r="N9" s="371">
        <v>-2.2000000000000002</v>
      </c>
      <c r="O9" s="372" t="s">
        <v>182</v>
      </c>
      <c r="P9" s="37"/>
    </row>
    <row r="10" spans="2:16" ht="12.75" customHeight="1">
      <c r="B10" s="311"/>
      <c r="C10" s="710" t="s">
        <v>53</v>
      </c>
      <c r="D10" s="364">
        <v>6185</v>
      </c>
      <c r="E10" s="364">
        <v>4847</v>
      </c>
      <c r="F10" s="364">
        <v>3709</v>
      </c>
      <c r="G10" s="364">
        <v>2684</v>
      </c>
      <c r="H10" s="364">
        <v>2390</v>
      </c>
      <c r="I10" s="364">
        <v>2761</v>
      </c>
      <c r="J10" s="364">
        <v>2682</v>
      </c>
      <c r="K10" s="364">
        <v>1795</v>
      </c>
      <c r="L10" s="364">
        <v>2321</v>
      </c>
      <c r="M10" s="364">
        <v>2666</v>
      </c>
      <c r="N10" s="367">
        <f t="shared" ref="N10:N16" si="1">M10-L10</f>
        <v>345</v>
      </c>
      <c r="O10" s="368">
        <f>N10/L10</f>
        <v>0.14864282636794485</v>
      </c>
      <c r="P10" s="29"/>
    </row>
    <row r="11" spans="2:16" ht="12.75" customHeight="1">
      <c r="B11" s="311"/>
      <c r="C11" s="711"/>
      <c r="D11" s="383">
        <v>0.49157526625337783</v>
      </c>
      <c r="E11" s="383">
        <v>0.43502064261353435</v>
      </c>
      <c r="F11" s="383">
        <v>0.34747985759790145</v>
      </c>
      <c r="G11" s="383">
        <v>0.27773178807947019</v>
      </c>
      <c r="H11" s="383">
        <v>0.2537963257937772</v>
      </c>
      <c r="I11" s="383">
        <v>0.30531903129492427</v>
      </c>
      <c r="J11" s="383">
        <v>0.24355248819469669</v>
      </c>
      <c r="K11" s="383">
        <v>0.18750652877885721</v>
      </c>
      <c r="L11" s="383">
        <v>0.25371665937909926</v>
      </c>
      <c r="M11" s="383">
        <f t="shared" ref="M11" si="2">M10/M7</f>
        <v>0.28027754415475187</v>
      </c>
      <c r="N11" s="373">
        <v>2.6</v>
      </c>
      <c r="O11" s="374" t="s">
        <v>182</v>
      </c>
      <c r="P11" s="37"/>
    </row>
    <row r="12" spans="2:16" ht="12.75" customHeight="1">
      <c r="B12" s="311"/>
      <c r="C12" s="710" t="s">
        <v>54</v>
      </c>
      <c r="D12" s="364">
        <v>1366</v>
      </c>
      <c r="E12" s="364">
        <v>1004</v>
      </c>
      <c r="F12" s="364">
        <v>2270</v>
      </c>
      <c r="G12" s="364">
        <v>1474</v>
      </c>
      <c r="H12" s="364">
        <v>1282</v>
      </c>
      <c r="I12" s="364">
        <v>495</v>
      </c>
      <c r="J12" s="364">
        <v>839</v>
      </c>
      <c r="K12" s="364">
        <v>795</v>
      </c>
      <c r="L12" s="364">
        <v>650</v>
      </c>
      <c r="M12" s="364">
        <v>682</v>
      </c>
      <c r="N12" s="367">
        <f t="shared" si="1"/>
        <v>32</v>
      </c>
      <c r="O12" s="368">
        <f>N12/L12</f>
        <v>4.9230769230769231E-2</v>
      </c>
      <c r="P12" s="29"/>
    </row>
    <row r="13" spans="2:16" ht="12.75" customHeight="1">
      <c r="B13" s="311"/>
      <c r="C13" s="711"/>
      <c r="D13" s="383">
        <v>0.10856779526307424</v>
      </c>
      <c r="E13" s="383">
        <v>9.0109495602225809E-2</v>
      </c>
      <c r="F13" s="383">
        <v>0.21266629192430203</v>
      </c>
      <c r="G13" s="383">
        <v>0.15252483443708609</v>
      </c>
      <c r="H13" s="383">
        <v>0.13613677391950726</v>
      </c>
      <c r="I13" s="383">
        <v>5.4738471746101955E-2</v>
      </c>
      <c r="J13" s="383">
        <v>7.618961133309117E-2</v>
      </c>
      <c r="K13" s="383">
        <v>8.3046067063616419E-2</v>
      </c>
      <c r="L13" s="383">
        <v>7.1053782247485792E-2</v>
      </c>
      <c r="M13" s="383">
        <f t="shared" ref="M13" si="3">M12/M7</f>
        <v>7.169890664423885E-2</v>
      </c>
      <c r="N13" s="373">
        <v>0.1</v>
      </c>
      <c r="O13" s="375" t="s">
        <v>182</v>
      </c>
      <c r="P13" s="37"/>
    </row>
    <row r="14" spans="2:16" ht="12.75" customHeight="1">
      <c r="B14" s="311"/>
      <c r="C14" s="710" t="s">
        <v>55</v>
      </c>
      <c r="D14" s="364">
        <v>610</v>
      </c>
      <c r="E14" s="364">
        <v>1089</v>
      </c>
      <c r="F14" s="364">
        <v>494</v>
      </c>
      <c r="G14" s="364">
        <v>547</v>
      </c>
      <c r="H14" s="364">
        <v>543</v>
      </c>
      <c r="I14" s="364">
        <v>620</v>
      </c>
      <c r="J14" s="364">
        <v>853</v>
      </c>
      <c r="K14" s="364">
        <v>566</v>
      </c>
      <c r="L14" s="364">
        <v>427</v>
      </c>
      <c r="M14" s="364">
        <v>608</v>
      </c>
      <c r="N14" s="367">
        <f t="shared" si="1"/>
        <v>181</v>
      </c>
      <c r="O14" s="368">
        <f>N14/L14</f>
        <v>0.42388758782201408</v>
      </c>
      <c r="P14" s="29"/>
    </row>
    <row r="15" spans="2:16" ht="12.75" customHeight="1">
      <c r="B15" s="311"/>
      <c r="C15" s="711"/>
      <c r="D15" s="383">
        <v>4.8481958353202986E-2</v>
      </c>
      <c r="E15" s="383">
        <v>9.7738287560581588E-2</v>
      </c>
      <c r="F15" s="383">
        <v>4.6280682031103616E-2</v>
      </c>
      <c r="G15" s="383">
        <v>5.6601821192052981E-2</v>
      </c>
      <c r="H15" s="383">
        <v>5.7661675692895827E-2</v>
      </c>
      <c r="I15" s="383">
        <v>6.8561318146632758E-2</v>
      </c>
      <c r="J15" s="383">
        <v>7.7460951689066471E-2</v>
      </c>
      <c r="K15" s="383">
        <v>5.9124621330826285E-2</v>
      </c>
      <c r="L15" s="383">
        <v>4.6676869261040664E-2</v>
      </c>
      <c r="M15" s="383">
        <f t="shared" ref="M15" si="4">M14/M7</f>
        <v>6.3919259882253998E-2</v>
      </c>
      <c r="N15" s="373">
        <v>1.7</v>
      </c>
      <c r="O15" s="375" t="s">
        <v>182</v>
      </c>
      <c r="P15" s="38"/>
    </row>
    <row r="16" spans="2:16" s="25" customFormat="1" ht="12.75" customHeight="1">
      <c r="B16" s="312"/>
      <c r="C16" s="710" t="s">
        <v>62</v>
      </c>
      <c r="D16" s="364">
        <v>439</v>
      </c>
      <c r="E16" s="364">
        <v>513</v>
      </c>
      <c r="F16" s="364">
        <v>620</v>
      </c>
      <c r="G16" s="364">
        <v>559</v>
      </c>
      <c r="H16" s="364">
        <v>450</v>
      </c>
      <c r="I16" s="364">
        <v>509</v>
      </c>
      <c r="J16" s="364">
        <v>418</v>
      </c>
      <c r="K16" s="364">
        <v>375</v>
      </c>
      <c r="L16" s="364">
        <v>415</v>
      </c>
      <c r="M16" s="364">
        <v>339</v>
      </c>
      <c r="N16" s="369">
        <f t="shared" si="1"/>
        <v>-76</v>
      </c>
      <c r="O16" s="370">
        <f>N16/L16</f>
        <v>-0.18313253012048192</v>
      </c>
      <c r="P16" s="29"/>
    </row>
    <row r="17" spans="2:16" ht="12.75" customHeight="1">
      <c r="B17" s="313"/>
      <c r="C17" s="711"/>
      <c r="D17" s="383">
        <v>3.4891114290255924E-2</v>
      </c>
      <c r="E17" s="383">
        <v>4.6042003231017772E-2</v>
      </c>
      <c r="F17" s="383">
        <v>5.8085066516769722E-2</v>
      </c>
      <c r="G17" s="383">
        <v>5.7843543046357616E-2</v>
      </c>
      <c r="H17" s="383">
        <v>4.7785919082510356E-2</v>
      </c>
      <c r="I17" s="383">
        <v>5.6286630542961409E-2</v>
      </c>
      <c r="J17" s="383">
        <v>3.7958590628405377E-2</v>
      </c>
      <c r="K17" s="383">
        <v>3.9172673143215292E-2</v>
      </c>
      <c r="L17" s="383">
        <v>4.5365107127240928E-2</v>
      </c>
      <c r="M17" s="383">
        <f t="shared" ref="M17" si="5">M16/M7</f>
        <v>3.563919259882254E-2</v>
      </c>
      <c r="N17" s="376">
        <v>-0.9</v>
      </c>
      <c r="O17" s="372" t="s">
        <v>182</v>
      </c>
      <c r="P17" s="37"/>
    </row>
    <row r="18" spans="2:16">
      <c r="B18" s="39"/>
      <c r="C18" s="39"/>
      <c r="D18" s="27"/>
      <c r="E18" s="27"/>
      <c r="F18" s="27"/>
      <c r="G18" s="27"/>
      <c r="H18" s="27"/>
      <c r="I18" s="27"/>
      <c r="J18" s="27"/>
      <c r="K18" s="28"/>
      <c r="L18" s="29"/>
      <c r="M18" s="29"/>
      <c r="N18" s="30"/>
      <c r="O18" s="31"/>
      <c r="P18" s="29"/>
    </row>
    <row r="19" spans="2:16" s="42" customFormat="1" ht="15">
      <c r="B19" s="46" t="s">
        <v>38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8"/>
      <c r="P19" s="48"/>
    </row>
    <row r="21" spans="2:16" ht="12.75" customHeight="1">
      <c r="B21" s="714"/>
      <c r="C21" s="715"/>
      <c r="D21" s="32" t="s">
        <v>21</v>
      </c>
      <c r="E21" s="32" t="s">
        <v>22</v>
      </c>
      <c r="F21" s="32" t="s">
        <v>23</v>
      </c>
      <c r="G21" s="32" t="s">
        <v>24</v>
      </c>
      <c r="H21" s="32" t="s">
        <v>25</v>
      </c>
      <c r="I21" s="32" t="s">
        <v>26</v>
      </c>
      <c r="J21" s="32" t="s">
        <v>27</v>
      </c>
      <c r="K21" s="32" t="s">
        <v>28</v>
      </c>
      <c r="L21" s="32" t="s">
        <v>121</v>
      </c>
      <c r="M21" s="32" t="s">
        <v>187</v>
      </c>
      <c r="N21" s="33" t="s">
        <v>73</v>
      </c>
      <c r="O21" s="34" t="s">
        <v>74</v>
      </c>
    </row>
    <row r="22" spans="2:16" ht="12.75" customHeight="1">
      <c r="B22" s="712" t="s">
        <v>63</v>
      </c>
      <c r="C22" s="713"/>
      <c r="D22" s="364">
        <v>5889</v>
      </c>
      <c r="E22" s="364">
        <v>5423</v>
      </c>
      <c r="F22" s="364">
        <v>5620</v>
      </c>
      <c r="G22" s="364">
        <v>5787</v>
      </c>
      <c r="H22" s="364">
        <v>6187</v>
      </c>
      <c r="I22" s="364">
        <v>6097</v>
      </c>
      <c r="J22" s="364">
        <v>6113</v>
      </c>
      <c r="K22" s="364">
        <v>5844</v>
      </c>
      <c r="L22" s="364">
        <v>5563</v>
      </c>
      <c r="M22" s="364">
        <v>5634</v>
      </c>
      <c r="N22" s="377">
        <f>M22-L22</f>
        <v>71</v>
      </c>
      <c r="O22" s="368">
        <f>N22/L22</f>
        <v>1.276289771705914E-2</v>
      </c>
    </row>
    <row r="23" spans="2:16" ht="12.75" customHeight="1">
      <c r="B23" s="310"/>
      <c r="C23" s="718" t="s">
        <v>52</v>
      </c>
      <c r="D23" s="364">
        <v>582</v>
      </c>
      <c r="E23" s="364">
        <v>510</v>
      </c>
      <c r="F23" s="364">
        <v>839</v>
      </c>
      <c r="G23" s="364">
        <v>1136</v>
      </c>
      <c r="H23" s="364">
        <v>1475</v>
      </c>
      <c r="I23" s="364">
        <v>1470</v>
      </c>
      <c r="J23" s="364">
        <v>1443</v>
      </c>
      <c r="K23" s="364">
        <v>1373</v>
      </c>
      <c r="L23" s="364">
        <v>1244</v>
      </c>
      <c r="M23" s="364">
        <v>1495</v>
      </c>
      <c r="N23" s="377">
        <f t="shared" ref="N23:N31" si="6">M23-L23</f>
        <v>251</v>
      </c>
      <c r="O23" s="368">
        <f>N23/L23</f>
        <v>0.20176848874598072</v>
      </c>
    </row>
    <row r="24" spans="2:16" ht="12.75" customHeight="1">
      <c r="B24" s="311"/>
      <c r="C24" s="718"/>
      <c r="D24" s="383">
        <v>9.8828323993886913E-2</v>
      </c>
      <c r="E24" s="383">
        <v>9.4043887147335428E-2</v>
      </c>
      <c r="F24" s="383">
        <v>0.14928825622775801</v>
      </c>
      <c r="G24" s="383">
        <v>0.19630205633316053</v>
      </c>
      <c r="H24" s="383">
        <v>0.23840310328107323</v>
      </c>
      <c r="I24" s="383">
        <v>0.24110218140068887</v>
      </c>
      <c r="J24" s="383">
        <v>0.23605431048584982</v>
      </c>
      <c r="K24" s="383">
        <v>0.23494182067077343</v>
      </c>
      <c r="L24" s="383">
        <v>0.22362034873269818</v>
      </c>
      <c r="M24" s="383">
        <f t="shared" ref="M24" si="7">M23/M22</f>
        <v>0.26535321263755768</v>
      </c>
      <c r="N24" s="373">
        <v>4.0999999999999996</v>
      </c>
      <c r="O24" s="374" t="s">
        <v>182</v>
      </c>
    </row>
    <row r="25" spans="2:16" ht="12.75" customHeight="1">
      <c r="B25" s="311"/>
      <c r="C25" s="719" t="s">
        <v>65</v>
      </c>
      <c r="D25" s="364">
        <v>2445</v>
      </c>
      <c r="E25" s="364">
        <v>2160</v>
      </c>
      <c r="F25" s="364">
        <v>2028</v>
      </c>
      <c r="G25" s="364">
        <v>1904</v>
      </c>
      <c r="H25" s="364">
        <v>1848</v>
      </c>
      <c r="I25" s="364">
        <v>1737</v>
      </c>
      <c r="J25" s="364">
        <v>1623</v>
      </c>
      <c r="K25" s="364">
        <v>1435</v>
      </c>
      <c r="L25" s="364">
        <v>1451</v>
      </c>
      <c r="M25" s="364">
        <v>1473</v>
      </c>
      <c r="N25" s="377">
        <f t="shared" si="6"/>
        <v>22</v>
      </c>
      <c r="O25" s="368">
        <f>N25/L25</f>
        <v>1.5161957270847692E-2</v>
      </c>
    </row>
    <row r="26" spans="2:16" ht="12.75" customHeight="1">
      <c r="B26" s="311"/>
      <c r="C26" s="711"/>
      <c r="D26" s="383">
        <v>0.41518084564442181</v>
      </c>
      <c r="E26" s="383">
        <v>0.39830352203577357</v>
      </c>
      <c r="F26" s="383">
        <v>0.36085409252669037</v>
      </c>
      <c r="G26" s="383">
        <v>0.32901330568515641</v>
      </c>
      <c r="H26" s="383">
        <v>0.29869080329723613</v>
      </c>
      <c r="I26" s="383">
        <v>0.28489421026734457</v>
      </c>
      <c r="J26" s="383">
        <v>0.26549975462129888</v>
      </c>
      <c r="K26" s="383">
        <v>0.24555099247091033</v>
      </c>
      <c r="L26" s="383">
        <v>0.26083048714722273</v>
      </c>
      <c r="M26" s="383">
        <f t="shared" ref="M26" si="8">M25/M22</f>
        <v>0.26144834930777422</v>
      </c>
      <c r="N26" s="378" t="s">
        <v>128</v>
      </c>
      <c r="O26" s="375" t="s">
        <v>182</v>
      </c>
    </row>
    <row r="27" spans="2:16" ht="12.75" customHeight="1">
      <c r="B27" s="311"/>
      <c r="C27" s="719" t="s">
        <v>54</v>
      </c>
      <c r="D27" s="364">
        <v>426</v>
      </c>
      <c r="E27" s="364">
        <v>438</v>
      </c>
      <c r="F27" s="364">
        <v>393</v>
      </c>
      <c r="G27" s="364">
        <v>356</v>
      </c>
      <c r="H27" s="364">
        <v>358</v>
      </c>
      <c r="I27" s="364">
        <v>322</v>
      </c>
      <c r="J27" s="364">
        <v>362</v>
      </c>
      <c r="K27" s="364">
        <v>333</v>
      </c>
      <c r="L27" s="364">
        <v>318</v>
      </c>
      <c r="M27" s="364">
        <v>351</v>
      </c>
      <c r="N27" s="379">
        <f t="shared" si="6"/>
        <v>33</v>
      </c>
      <c r="O27" s="380">
        <f>N27/L27</f>
        <v>0.10377358490566038</v>
      </c>
    </row>
    <row r="28" spans="2:16" ht="12.75" customHeight="1">
      <c r="B28" s="311"/>
      <c r="C28" s="711"/>
      <c r="D28" s="383">
        <v>7.233825776872134E-2</v>
      </c>
      <c r="E28" s="383">
        <v>8.0767103079476307E-2</v>
      </c>
      <c r="F28" s="383">
        <v>6.9928825622775803E-2</v>
      </c>
      <c r="G28" s="383">
        <v>6.1517193710039747E-2</v>
      </c>
      <c r="H28" s="383">
        <v>5.7863261677711331E-2</v>
      </c>
      <c r="I28" s="383">
        <v>5.2812858783008038E-2</v>
      </c>
      <c r="J28" s="383">
        <v>5.9218059872403077E-2</v>
      </c>
      <c r="K28" s="383">
        <v>5.6981519507186856E-2</v>
      </c>
      <c r="L28" s="383">
        <v>5.716340104260291E-2</v>
      </c>
      <c r="M28" s="383">
        <f t="shared" ref="M28" si="9">M27/M22</f>
        <v>6.2300319488817889E-2</v>
      </c>
      <c r="N28" s="373">
        <v>0.5</v>
      </c>
      <c r="O28" s="375" t="s">
        <v>182</v>
      </c>
    </row>
    <row r="29" spans="2:16" ht="12.75" customHeight="1">
      <c r="B29" s="311"/>
      <c r="C29" s="718" t="s">
        <v>62</v>
      </c>
      <c r="D29" s="364">
        <v>455</v>
      </c>
      <c r="E29" s="364">
        <v>408</v>
      </c>
      <c r="F29" s="364">
        <v>415</v>
      </c>
      <c r="G29" s="364">
        <v>410</v>
      </c>
      <c r="H29" s="364">
        <v>435</v>
      </c>
      <c r="I29" s="364">
        <v>420</v>
      </c>
      <c r="J29" s="364">
        <v>422</v>
      </c>
      <c r="K29" s="364">
        <v>368</v>
      </c>
      <c r="L29" s="364">
        <v>391</v>
      </c>
      <c r="M29" s="364">
        <v>335</v>
      </c>
      <c r="N29" s="381">
        <f t="shared" si="6"/>
        <v>-56</v>
      </c>
      <c r="O29" s="370">
        <f>N29/L29</f>
        <v>-0.14322250639386189</v>
      </c>
    </row>
    <row r="30" spans="2:16" ht="12.75" customHeight="1">
      <c r="B30" s="311"/>
      <c r="C30" s="718"/>
      <c r="D30" s="383">
        <v>7.7262693156732898E-2</v>
      </c>
      <c r="E30" s="383">
        <v>7.5235109717868343E-2</v>
      </c>
      <c r="F30" s="383">
        <v>7.384341637010676E-2</v>
      </c>
      <c r="G30" s="383">
        <v>7.0848453430101946E-2</v>
      </c>
      <c r="H30" s="383">
        <v>7.0308711815096167E-2</v>
      </c>
      <c r="I30" s="383">
        <v>6.8886337543053955E-2</v>
      </c>
      <c r="J30" s="383">
        <v>6.9033207917552755E-2</v>
      </c>
      <c r="K30" s="383">
        <v>6.2970568104038324E-2</v>
      </c>
      <c r="L30" s="383">
        <v>7.0285817005213011E-2</v>
      </c>
      <c r="M30" s="383">
        <f t="shared" ref="M30" si="10">M29/M22</f>
        <v>5.9460418885339011E-2</v>
      </c>
      <c r="N30" s="382">
        <v>-1.1000000000000001</v>
      </c>
      <c r="O30" s="372" t="s">
        <v>182</v>
      </c>
    </row>
    <row r="31" spans="2:16" ht="12.75" customHeight="1">
      <c r="B31" s="312"/>
      <c r="C31" s="718" t="s">
        <v>67</v>
      </c>
      <c r="D31" s="364">
        <v>569</v>
      </c>
      <c r="E31" s="364">
        <v>513</v>
      </c>
      <c r="F31" s="364">
        <v>488</v>
      </c>
      <c r="G31" s="364">
        <v>391</v>
      </c>
      <c r="H31" s="364">
        <v>444</v>
      </c>
      <c r="I31" s="364">
        <v>397</v>
      </c>
      <c r="J31" s="364">
        <v>389</v>
      </c>
      <c r="K31" s="364">
        <v>360</v>
      </c>
      <c r="L31" s="364">
        <v>328</v>
      </c>
      <c r="M31" s="364">
        <v>242</v>
      </c>
      <c r="N31" s="381">
        <f t="shared" si="6"/>
        <v>-86</v>
      </c>
      <c r="O31" s="370">
        <f>N31/L31</f>
        <v>-0.26219512195121952</v>
      </c>
    </row>
    <row r="32" spans="2:16" ht="12.75" customHeight="1">
      <c r="B32" s="313"/>
      <c r="C32" s="718"/>
      <c r="D32" s="383">
        <v>9.6620818475123105E-2</v>
      </c>
      <c r="E32" s="383">
        <v>9.4597086483496226E-2</v>
      </c>
      <c r="F32" s="383">
        <v>8.6832740213523135E-2</v>
      </c>
      <c r="G32" s="383">
        <v>6.7565232417487478E-2</v>
      </c>
      <c r="H32" s="383">
        <v>7.1763374818167122E-2</v>
      </c>
      <c r="I32" s="383">
        <v>6.5113990487124809E-2</v>
      </c>
      <c r="J32" s="383">
        <v>6.3634876492720427E-2</v>
      </c>
      <c r="K32" s="383">
        <v>6.1601642710472276E-2</v>
      </c>
      <c r="L32" s="383">
        <v>5.8960992270357719E-2</v>
      </c>
      <c r="M32" s="383">
        <f t="shared" ref="M32" si="11">M31/M22</f>
        <v>4.2953496627618035E-2</v>
      </c>
      <c r="N32" s="382">
        <v>-1.6</v>
      </c>
      <c r="O32" s="372" t="s">
        <v>182</v>
      </c>
    </row>
    <row r="33" spans="2:15" ht="5.25" customHeight="1">
      <c r="B33" s="39"/>
      <c r="C33" s="39"/>
      <c r="D33" s="27"/>
      <c r="E33" s="27"/>
      <c r="F33" s="27"/>
      <c r="G33" s="27"/>
      <c r="H33" s="27"/>
      <c r="I33" s="27"/>
      <c r="J33" s="27"/>
      <c r="K33" s="28"/>
      <c r="L33" s="29"/>
      <c r="M33" s="29"/>
      <c r="N33" s="30"/>
      <c r="O33" s="31"/>
    </row>
  </sheetData>
  <mergeCells count="14">
    <mergeCell ref="C23:C24"/>
    <mergeCell ref="C25:C26"/>
    <mergeCell ref="C27:C28"/>
    <mergeCell ref="C29:C30"/>
    <mergeCell ref="C31:C32"/>
    <mergeCell ref="C8:C9"/>
    <mergeCell ref="C10:C11"/>
    <mergeCell ref="B22:C22"/>
    <mergeCell ref="B6:C6"/>
    <mergeCell ref="B7:C7"/>
    <mergeCell ref="C12:C13"/>
    <mergeCell ref="C14:C15"/>
    <mergeCell ref="C16:C17"/>
    <mergeCell ref="B21:C21"/>
  </mergeCells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P38"/>
  <sheetViews>
    <sheetView showGridLines="0" zoomScaleNormal="100" zoomScaleSheetLayoutView="100" workbookViewId="0">
      <selection activeCell="Q11" sqref="Q11"/>
    </sheetView>
  </sheetViews>
  <sheetFormatPr defaultColWidth="9" defaultRowHeight="13.8"/>
  <cols>
    <col min="1" max="1" width="1" style="50" customWidth="1"/>
    <col min="2" max="2" width="1.77734375" style="52" customWidth="1"/>
    <col min="3" max="3" width="13.6640625" style="52" customWidth="1"/>
    <col min="4" max="13" width="10.6640625" style="50" customWidth="1"/>
    <col min="14" max="14" width="10.6640625" style="259" customWidth="1"/>
    <col min="15" max="15" width="10.6640625" style="51" customWidth="1"/>
    <col min="16" max="16" width="0.88671875" style="50" customWidth="1"/>
    <col min="17" max="22" width="9" style="50"/>
    <col min="23" max="23" width="2.44140625" style="50" customWidth="1"/>
    <col min="24" max="16384" width="9" style="50"/>
  </cols>
  <sheetData>
    <row r="1" spans="2:16" ht="12" customHeight="1"/>
    <row r="2" spans="2:16" s="66" customFormat="1" ht="15">
      <c r="B2" s="65" t="s">
        <v>340</v>
      </c>
      <c r="C2" s="65"/>
      <c r="N2" s="260"/>
      <c r="O2" s="67"/>
    </row>
    <row r="3" spans="2:16" s="66" customFormat="1" ht="15">
      <c r="B3" s="65"/>
      <c r="C3" s="65"/>
      <c r="N3" s="260"/>
      <c r="O3" s="67"/>
    </row>
    <row r="4" spans="2:16" s="66" customFormat="1" ht="15">
      <c r="B4" s="65" t="s">
        <v>35</v>
      </c>
      <c r="C4" s="65"/>
      <c r="N4" s="260"/>
      <c r="O4" s="67"/>
    </row>
    <row r="5" spans="2:16" ht="12" customHeight="1"/>
    <row r="6" spans="2:16" ht="12.75" customHeight="1">
      <c r="B6" s="720"/>
      <c r="C6" s="721"/>
      <c r="D6" s="53" t="s">
        <v>21</v>
      </c>
      <c r="E6" s="53" t="s">
        <v>22</v>
      </c>
      <c r="F6" s="53" t="s">
        <v>23</v>
      </c>
      <c r="G6" s="53" t="s">
        <v>24</v>
      </c>
      <c r="H6" s="53" t="s">
        <v>25</v>
      </c>
      <c r="I6" s="53" t="s">
        <v>26</v>
      </c>
      <c r="J6" s="53" t="s">
        <v>27</v>
      </c>
      <c r="K6" s="53" t="s">
        <v>28</v>
      </c>
      <c r="L6" s="53" t="s">
        <v>121</v>
      </c>
      <c r="M6" s="53" t="s">
        <v>188</v>
      </c>
      <c r="N6" s="297" t="s">
        <v>73</v>
      </c>
      <c r="O6" s="54" t="s">
        <v>74</v>
      </c>
      <c r="P6" s="35"/>
    </row>
    <row r="7" spans="2:16" ht="12.75" customHeight="1">
      <c r="B7" s="722" t="s">
        <v>129</v>
      </c>
      <c r="C7" s="723"/>
      <c r="D7" s="392">
        <v>4690</v>
      </c>
      <c r="E7" s="392">
        <v>4226</v>
      </c>
      <c r="F7" s="392">
        <v>4745</v>
      </c>
      <c r="G7" s="392">
        <v>5551</v>
      </c>
      <c r="H7" s="392">
        <v>4850</v>
      </c>
      <c r="I7" s="391">
        <v>5090</v>
      </c>
      <c r="J7" s="391">
        <v>5994</v>
      </c>
      <c r="K7" s="391">
        <v>6662</v>
      </c>
      <c r="L7" s="393">
        <v>8112</v>
      </c>
      <c r="M7" s="393">
        <v>8353</v>
      </c>
      <c r="N7" s="395">
        <f>M7-L7</f>
        <v>241</v>
      </c>
      <c r="O7" s="396">
        <f>N7/L7</f>
        <v>2.9709072978303747E-2</v>
      </c>
      <c r="P7" s="29"/>
    </row>
    <row r="8" spans="2:16" ht="12.75" customHeight="1">
      <c r="B8" s="55"/>
      <c r="C8" s="724" t="s">
        <v>52</v>
      </c>
      <c r="D8" s="392">
        <v>197</v>
      </c>
      <c r="E8" s="392">
        <v>205</v>
      </c>
      <c r="F8" s="392">
        <v>343</v>
      </c>
      <c r="G8" s="392">
        <v>516</v>
      </c>
      <c r="H8" s="392">
        <v>759</v>
      </c>
      <c r="I8" s="391">
        <v>1035</v>
      </c>
      <c r="J8" s="391">
        <v>1549</v>
      </c>
      <c r="K8" s="391">
        <v>2206</v>
      </c>
      <c r="L8" s="393">
        <v>3019</v>
      </c>
      <c r="M8" s="393">
        <v>3924</v>
      </c>
      <c r="N8" s="395">
        <f>M8-L8</f>
        <v>905</v>
      </c>
      <c r="O8" s="396">
        <f>N8/L8</f>
        <v>0.29976813514408746</v>
      </c>
      <c r="P8" s="37"/>
    </row>
    <row r="9" spans="2:16" ht="12.75" customHeight="1">
      <c r="B9" s="55"/>
      <c r="C9" s="724"/>
      <c r="D9" s="394">
        <f t="shared" ref="D9:M9" si="0">D8/D7</f>
        <v>4.2004264392324096E-2</v>
      </c>
      <c r="E9" s="394">
        <f t="shared" si="0"/>
        <v>4.8509228584950305E-2</v>
      </c>
      <c r="F9" s="394">
        <f t="shared" si="0"/>
        <v>7.2286617492096944E-2</v>
      </c>
      <c r="G9" s="394">
        <f t="shared" si="0"/>
        <v>9.2956224103765084E-2</v>
      </c>
      <c r="H9" s="394">
        <f t="shared" si="0"/>
        <v>0.15649484536082475</v>
      </c>
      <c r="I9" s="394">
        <f t="shared" si="0"/>
        <v>0.20333988212180745</v>
      </c>
      <c r="J9" s="394">
        <f t="shared" si="0"/>
        <v>0.2584250917584251</v>
      </c>
      <c r="K9" s="394">
        <f t="shared" si="0"/>
        <v>0.33113179225457823</v>
      </c>
      <c r="L9" s="394">
        <f t="shared" si="0"/>
        <v>0.37216469428007892</v>
      </c>
      <c r="M9" s="394">
        <f t="shared" si="0"/>
        <v>0.46977133963845324</v>
      </c>
      <c r="N9" s="397">
        <v>9.8000000000000007</v>
      </c>
      <c r="O9" s="398" t="s">
        <v>182</v>
      </c>
      <c r="P9" s="37"/>
    </row>
    <row r="10" spans="2:16" ht="12.75" customHeight="1">
      <c r="B10" s="55"/>
      <c r="C10" s="724" t="s">
        <v>65</v>
      </c>
      <c r="D10" s="392">
        <v>1654</v>
      </c>
      <c r="E10" s="392">
        <v>1636</v>
      </c>
      <c r="F10" s="392">
        <v>2167</v>
      </c>
      <c r="G10" s="392">
        <v>2825</v>
      </c>
      <c r="H10" s="392">
        <v>2225</v>
      </c>
      <c r="I10" s="391">
        <v>1859</v>
      </c>
      <c r="J10" s="391">
        <v>2019</v>
      </c>
      <c r="K10" s="391">
        <v>1988</v>
      </c>
      <c r="L10" s="393">
        <v>2164</v>
      </c>
      <c r="M10" s="393">
        <v>1729</v>
      </c>
      <c r="N10" s="399">
        <f t="shared" ref="N10:N16" si="1">M10-L10</f>
        <v>-435</v>
      </c>
      <c r="O10" s="400">
        <f>N10/L10</f>
        <v>-0.2010166358595194</v>
      </c>
      <c r="P10" s="29"/>
    </row>
    <row r="11" spans="2:16" ht="12.75" customHeight="1">
      <c r="B11" s="55"/>
      <c r="C11" s="724"/>
      <c r="D11" s="394">
        <f t="shared" ref="D11:M11" si="2">D10/D7</f>
        <v>0.35266524520255865</v>
      </c>
      <c r="E11" s="394">
        <f t="shared" si="2"/>
        <v>0.38712730714623755</v>
      </c>
      <c r="F11" s="394">
        <f t="shared" si="2"/>
        <v>0.45669125395152793</v>
      </c>
      <c r="G11" s="394">
        <f t="shared" si="2"/>
        <v>0.50891731219600067</v>
      </c>
      <c r="H11" s="394">
        <f t="shared" si="2"/>
        <v>0.45876288659793812</v>
      </c>
      <c r="I11" s="394">
        <f t="shared" si="2"/>
        <v>0.36522593320235758</v>
      </c>
      <c r="J11" s="394">
        <f t="shared" si="2"/>
        <v>0.33683683683683685</v>
      </c>
      <c r="K11" s="394">
        <f t="shared" si="2"/>
        <v>0.29840888622035427</v>
      </c>
      <c r="L11" s="394">
        <f t="shared" si="2"/>
        <v>0.2667652859960552</v>
      </c>
      <c r="M11" s="394">
        <f t="shared" si="2"/>
        <v>0.20699150005985872</v>
      </c>
      <c r="N11" s="401">
        <v>-6</v>
      </c>
      <c r="O11" s="402" t="s">
        <v>182</v>
      </c>
      <c r="P11" s="37"/>
    </row>
    <row r="12" spans="2:16" ht="12.75" customHeight="1">
      <c r="B12" s="55"/>
      <c r="C12" s="724" t="s">
        <v>62</v>
      </c>
      <c r="D12" s="392">
        <v>619</v>
      </c>
      <c r="E12" s="392">
        <v>425</v>
      </c>
      <c r="F12" s="392">
        <v>368</v>
      </c>
      <c r="G12" s="392">
        <v>399</v>
      </c>
      <c r="H12" s="392">
        <v>416</v>
      </c>
      <c r="I12" s="391">
        <v>387</v>
      </c>
      <c r="J12" s="391">
        <v>405</v>
      </c>
      <c r="K12" s="391">
        <v>446</v>
      </c>
      <c r="L12" s="393">
        <v>432</v>
      </c>
      <c r="M12" s="393">
        <v>505</v>
      </c>
      <c r="N12" s="403">
        <f t="shared" ref="N12" si="3">M12-L12</f>
        <v>73</v>
      </c>
      <c r="O12" s="396">
        <f>N12/L12</f>
        <v>0.16898148148148148</v>
      </c>
      <c r="P12" s="29"/>
    </row>
    <row r="13" spans="2:16" ht="12.75" customHeight="1">
      <c r="B13" s="55"/>
      <c r="C13" s="724"/>
      <c r="D13" s="394">
        <f t="shared" ref="D13:M13" si="4">D12/D7</f>
        <v>0.13198294243070363</v>
      </c>
      <c r="E13" s="394">
        <f t="shared" si="4"/>
        <v>0.10056791292001893</v>
      </c>
      <c r="F13" s="394">
        <f t="shared" si="4"/>
        <v>7.7555321390937834E-2</v>
      </c>
      <c r="G13" s="394">
        <f t="shared" si="4"/>
        <v>7.1878940731399749E-2</v>
      </c>
      <c r="H13" s="394">
        <f t="shared" si="4"/>
        <v>8.5773195876288663E-2</v>
      </c>
      <c r="I13" s="394">
        <f t="shared" si="4"/>
        <v>7.6031434184675839E-2</v>
      </c>
      <c r="J13" s="394">
        <f t="shared" si="4"/>
        <v>6.7567567567567571E-2</v>
      </c>
      <c r="K13" s="394">
        <f t="shared" si="4"/>
        <v>6.6946862803962767E-2</v>
      </c>
      <c r="L13" s="394">
        <f t="shared" si="4"/>
        <v>5.3254437869822487E-2</v>
      </c>
      <c r="M13" s="394">
        <f t="shared" si="4"/>
        <v>6.0457320723093497E-2</v>
      </c>
      <c r="N13" s="397">
        <v>0.7</v>
      </c>
      <c r="O13" s="404" t="s">
        <v>182</v>
      </c>
      <c r="P13" s="37"/>
    </row>
    <row r="14" spans="2:16" ht="12.75" customHeight="1">
      <c r="B14" s="55"/>
      <c r="C14" s="724" t="s">
        <v>56</v>
      </c>
      <c r="D14" s="392">
        <v>198</v>
      </c>
      <c r="E14" s="392">
        <v>168</v>
      </c>
      <c r="F14" s="392">
        <v>160</v>
      </c>
      <c r="G14" s="392">
        <v>235</v>
      </c>
      <c r="H14" s="392">
        <v>246</v>
      </c>
      <c r="I14" s="392">
        <v>351</v>
      </c>
      <c r="J14" s="392">
        <v>442</v>
      </c>
      <c r="K14" s="391">
        <v>364</v>
      </c>
      <c r="L14" s="393">
        <v>474</v>
      </c>
      <c r="M14" s="393">
        <v>468</v>
      </c>
      <c r="N14" s="399">
        <f>M14-L14</f>
        <v>-6</v>
      </c>
      <c r="O14" s="400">
        <f>N14/L14</f>
        <v>-1.2658227848101266E-2</v>
      </c>
      <c r="P14" s="29"/>
    </row>
    <row r="15" spans="2:16" ht="12.75" customHeight="1">
      <c r="B15" s="55"/>
      <c r="C15" s="724"/>
      <c r="D15" s="394">
        <f t="shared" ref="D15:M15" si="5">D14/D7</f>
        <v>4.2217484008528781E-2</v>
      </c>
      <c r="E15" s="394">
        <f t="shared" si="5"/>
        <v>3.9753904401325132E-2</v>
      </c>
      <c r="F15" s="394">
        <f t="shared" si="5"/>
        <v>3.3719704952581663E-2</v>
      </c>
      <c r="G15" s="394">
        <f t="shared" si="5"/>
        <v>4.2334714465862004E-2</v>
      </c>
      <c r="H15" s="394">
        <f t="shared" si="5"/>
        <v>5.0721649484536085E-2</v>
      </c>
      <c r="I15" s="394">
        <f t="shared" si="5"/>
        <v>6.8958742632612965E-2</v>
      </c>
      <c r="J15" s="394">
        <f t="shared" si="5"/>
        <v>7.374040707374041E-2</v>
      </c>
      <c r="K15" s="394">
        <f t="shared" si="5"/>
        <v>5.4638246772740921E-2</v>
      </c>
      <c r="L15" s="394">
        <f t="shared" si="5"/>
        <v>5.8431952662721894E-2</v>
      </c>
      <c r="M15" s="394">
        <f t="shared" si="5"/>
        <v>5.6027774452292588E-2</v>
      </c>
      <c r="N15" s="401">
        <v>-0.2</v>
      </c>
      <c r="O15" s="402" t="s">
        <v>182</v>
      </c>
      <c r="P15" s="37"/>
    </row>
    <row r="16" spans="2:16" ht="12.75" customHeight="1">
      <c r="B16" s="56"/>
      <c r="C16" s="724" t="s">
        <v>57</v>
      </c>
      <c r="D16" s="392">
        <v>55</v>
      </c>
      <c r="E16" s="392">
        <v>38</v>
      </c>
      <c r="F16" s="392">
        <v>35</v>
      </c>
      <c r="G16" s="392">
        <v>56</v>
      </c>
      <c r="H16" s="392">
        <v>58</v>
      </c>
      <c r="I16" s="391">
        <v>151</v>
      </c>
      <c r="J16" s="391">
        <v>154</v>
      </c>
      <c r="K16" s="391">
        <v>188</v>
      </c>
      <c r="L16" s="393">
        <v>324</v>
      </c>
      <c r="M16" s="393">
        <v>246</v>
      </c>
      <c r="N16" s="399">
        <f t="shared" si="1"/>
        <v>-78</v>
      </c>
      <c r="O16" s="400">
        <f>N16/L16</f>
        <v>-0.24074074074074073</v>
      </c>
      <c r="P16" s="29"/>
    </row>
    <row r="17" spans="2:16" ht="12.75" customHeight="1">
      <c r="B17" s="57"/>
      <c r="C17" s="724"/>
      <c r="D17" s="394">
        <f t="shared" ref="D17:J17" si="6">D16/D7</f>
        <v>1.1727078891257996E-2</v>
      </c>
      <c r="E17" s="394">
        <f t="shared" si="6"/>
        <v>8.9919545669663991E-3</v>
      </c>
      <c r="F17" s="394">
        <f t="shared" si="6"/>
        <v>7.3761854583772393E-3</v>
      </c>
      <c r="G17" s="394">
        <f t="shared" si="6"/>
        <v>1.0088272383354351E-2</v>
      </c>
      <c r="H17" s="394">
        <f t="shared" si="6"/>
        <v>1.1958762886597939E-2</v>
      </c>
      <c r="I17" s="394">
        <f t="shared" si="6"/>
        <v>2.9666011787819253E-2</v>
      </c>
      <c r="J17" s="394">
        <f t="shared" si="6"/>
        <v>2.5692359025692359E-2</v>
      </c>
      <c r="K17" s="394">
        <f>K16/K7</f>
        <v>2.8219753827679377E-2</v>
      </c>
      <c r="L17" s="394">
        <f>L16/L7</f>
        <v>3.9940828402366867E-2</v>
      </c>
      <c r="M17" s="394">
        <f>M16/M7</f>
        <v>2.9450496827487131E-2</v>
      </c>
      <c r="N17" s="401">
        <v>-1.1000000000000001</v>
      </c>
      <c r="O17" s="402" t="s">
        <v>182</v>
      </c>
      <c r="P17" s="37"/>
    </row>
    <row r="19" spans="2:16">
      <c r="B19" s="39"/>
      <c r="C19" s="39"/>
      <c r="D19" s="58"/>
      <c r="E19" s="58"/>
      <c r="F19" s="58"/>
      <c r="G19" s="58"/>
      <c r="H19" s="58"/>
      <c r="I19" s="58"/>
      <c r="J19" s="59"/>
      <c r="K19" s="59"/>
      <c r="L19" s="59"/>
      <c r="M19" s="59"/>
      <c r="N19" s="261"/>
      <c r="O19" s="60"/>
      <c r="P19" s="29"/>
    </row>
    <row r="20" spans="2:16" ht="12" customHeight="1"/>
    <row r="21" spans="2:16" ht="12" customHeight="1"/>
    <row r="22" spans="2:16" s="66" customFormat="1" ht="15">
      <c r="B22" s="65" t="s">
        <v>38</v>
      </c>
      <c r="C22" s="65"/>
      <c r="N22" s="260"/>
      <c r="O22" s="67"/>
    </row>
    <row r="23" spans="2:16" ht="12" customHeight="1"/>
    <row r="24" spans="2:16" ht="12.75" customHeight="1">
      <c r="B24" s="720"/>
      <c r="C24" s="721"/>
      <c r="D24" s="53" t="s">
        <v>21</v>
      </c>
      <c r="E24" s="53" t="s">
        <v>22</v>
      </c>
      <c r="F24" s="53" t="s">
        <v>23</v>
      </c>
      <c r="G24" s="53" t="s">
        <v>24</v>
      </c>
      <c r="H24" s="53" t="s">
        <v>25</v>
      </c>
      <c r="I24" s="53" t="s">
        <v>26</v>
      </c>
      <c r="J24" s="53" t="s">
        <v>27</v>
      </c>
      <c r="K24" s="53" t="s">
        <v>28</v>
      </c>
      <c r="L24" s="53" t="s">
        <v>121</v>
      </c>
      <c r="M24" s="53" t="s">
        <v>188</v>
      </c>
      <c r="N24" s="297" t="s">
        <v>73</v>
      </c>
      <c r="O24" s="54" t="s">
        <v>74</v>
      </c>
    </row>
    <row r="25" spans="2:16" ht="12.75" customHeight="1">
      <c r="B25" s="722" t="s">
        <v>130</v>
      </c>
      <c r="C25" s="723"/>
      <c r="D25" s="392">
        <v>4159</v>
      </c>
      <c r="E25" s="392">
        <v>3726</v>
      </c>
      <c r="F25" s="392">
        <v>4264</v>
      </c>
      <c r="G25" s="392">
        <v>4902</v>
      </c>
      <c r="H25" s="391">
        <v>3855</v>
      </c>
      <c r="I25" s="391">
        <v>4012</v>
      </c>
      <c r="J25" s="391">
        <v>4715</v>
      </c>
      <c r="K25" s="391">
        <v>5238</v>
      </c>
      <c r="L25" s="393">
        <v>6092</v>
      </c>
      <c r="M25" s="393">
        <v>6122</v>
      </c>
      <c r="N25" s="405">
        <f>M25-L25</f>
        <v>30</v>
      </c>
      <c r="O25" s="396">
        <f>N25/L25</f>
        <v>4.9244911359159552E-3</v>
      </c>
    </row>
    <row r="26" spans="2:16" ht="12.75" customHeight="1">
      <c r="B26" s="55"/>
      <c r="C26" s="724" t="s">
        <v>52</v>
      </c>
      <c r="D26" s="392">
        <v>134</v>
      </c>
      <c r="E26" s="392">
        <v>151</v>
      </c>
      <c r="F26" s="392">
        <v>279</v>
      </c>
      <c r="G26" s="392">
        <v>412</v>
      </c>
      <c r="H26" s="391">
        <v>492</v>
      </c>
      <c r="I26" s="391">
        <v>709</v>
      </c>
      <c r="J26" s="391">
        <v>1106</v>
      </c>
      <c r="K26" s="391">
        <v>1551</v>
      </c>
      <c r="L26" s="393">
        <v>2121</v>
      </c>
      <c r="M26" s="393">
        <v>2724</v>
      </c>
      <c r="N26" s="405">
        <f>M26-L26</f>
        <v>603</v>
      </c>
      <c r="O26" s="396">
        <f>N26/L26</f>
        <v>0.28429985855728429</v>
      </c>
    </row>
    <row r="27" spans="2:16" ht="12.75" customHeight="1">
      <c r="B27" s="55"/>
      <c r="C27" s="724"/>
      <c r="D27" s="394">
        <f t="shared" ref="D27:M27" si="7">D26/D25</f>
        <v>3.2219283481606152E-2</v>
      </c>
      <c r="E27" s="394">
        <f t="shared" si="7"/>
        <v>4.0526033279656468E-2</v>
      </c>
      <c r="F27" s="394">
        <f t="shared" si="7"/>
        <v>6.5431519699812382E-2</v>
      </c>
      <c r="G27" s="394">
        <f t="shared" si="7"/>
        <v>8.4047327621379023E-2</v>
      </c>
      <c r="H27" s="394">
        <f t="shared" si="7"/>
        <v>0.12762645914396886</v>
      </c>
      <c r="I27" s="394">
        <f t="shared" si="7"/>
        <v>0.17671984047856432</v>
      </c>
      <c r="J27" s="394">
        <f t="shared" si="7"/>
        <v>0.23457051961823966</v>
      </c>
      <c r="K27" s="394">
        <f t="shared" si="7"/>
        <v>0.29610538373424972</v>
      </c>
      <c r="L27" s="394">
        <f t="shared" si="7"/>
        <v>0.34816152330925804</v>
      </c>
      <c r="M27" s="394">
        <f t="shared" si="7"/>
        <v>0.44495262985952305</v>
      </c>
      <c r="N27" s="397">
        <v>9.6999999999999993</v>
      </c>
      <c r="O27" s="398" t="s">
        <v>182</v>
      </c>
      <c r="P27" s="61"/>
    </row>
    <row r="28" spans="2:16" ht="12.75" customHeight="1">
      <c r="B28" s="55"/>
      <c r="C28" s="724" t="s">
        <v>65</v>
      </c>
      <c r="D28" s="392">
        <v>1565</v>
      </c>
      <c r="E28" s="392">
        <v>1559</v>
      </c>
      <c r="F28" s="392">
        <v>2019</v>
      </c>
      <c r="G28" s="392">
        <v>2478</v>
      </c>
      <c r="H28" s="391">
        <v>1789</v>
      </c>
      <c r="I28" s="391">
        <v>1456</v>
      </c>
      <c r="J28" s="391">
        <v>1536</v>
      </c>
      <c r="K28" s="391">
        <v>1566</v>
      </c>
      <c r="L28" s="393">
        <v>1497</v>
      </c>
      <c r="M28" s="393">
        <v>1226</v>
      </c>
      <c r="N28" s="406">
        <f>M28-L28</f>
        <v>-271</v>
      </c>
      <c r="O28" s="400">
        <f>N28/L28</f>
        <v>-0.18102872411489646</v>
      </c>
    </row>
    <row r="29" spans="2:16" ht="12.75" customHeight="1">
      <c r="B29" s="55"/>
      <c r="C29" s="724"/>
      <c r="D29" s="394">
        <f t="shared" ref="D29:M29" si="8">D28/D25</f>
        <v>0.37629237797547488</v>
      </c>
      <c r="E29" s="394">
        <f t="shared" si="8"/>
        <v>0.41841116478797641</v>
      </c>
      <c r="F29" s="394">
        <f t="shared" si="8"/>
        <v>0.47349906191369606</v>
      </c>
      <c r="G29" s="394">
        <f t="shared" si="8"/>
        <v>0.50550795593635256</v>
      </c>
      <c r="H29" s="394">
        <f t="shared" si="8"/>
        <v>0.46407263294422829</v>
      </c>
      <c r="I29" s="394">
        <f t="shared" si="8"/>
        <v>0.3629112662013958</v>
      </c>
      <c r="J29" s="394">
        <f t="shared" si="8"/>
        <v>0.32576882290562037</v>
      </c>
      <c r="K29" s="394">
        <f t="shared" si="8"/>
        <v>0.29896907216494845</v>
      </c>
      <c r="L29" s="394">
        <f t="shared" si="8"/>
        <v>0.24573210768220619</v>
      </c>
      <c r="M29" s="394">
        <f t="shared" si="8"/>
        <v>0.20026135249918328</v>
      </c>
      <c r="N29" s="401">
        <v>-4.5999999999999996</v>
      </c>
      <c r="O29" s="402" t="s">
        <v>182</v>
      </c>
    </row>
    <row r="30" spans="2:16" ht="12.75" customHeight="1">
      <c r="B30" s="55"/>
      <c r="C30" s="724" t="s">
        <v>62</v>
      </c>
      <c r="D30" s="392">
        <v>580</v>
      </c>
      <c r="E30" s="392">
        <v>381</v>
      </c>
      <c r="F30" s="392">
        <v>345</v>
      </c>
      <c r="G30" s="392">
        <v>393</v>
      </c>
      <c r="H30" s="391">
        <v>398</v>
      </c>
      <c r="I30" s="391">
        <v>352</v>
      </c>
      <c r="J30" s="391">
        <v>362</v>
      </c>
      <c r="K30" s="391">
        <v>403</v>
      </c>
      <c r="L30" s="393">
        <v>355</v>
      </c>
      <c r="M30" s="393">
        <v>430</v>
      </c>
      <c r="N30" s="405">
        <f>M30-L30</f>
        <v>75</v>
      </c>
      <c r="O30" s="396">
        <f>N30/L30</f>
        <v>0.21126760563380281</v>
      </c>
    </row>
    <row r="31" spans="2:16" ht="12.75" customHeight="1">
      <c r="B31" s="55"/>
      <c r="C31" s="724"/>
      <c r="D31" s="394">
        <f t="shared" ref="D31:M31" si="9">D30/D25</f>
        <v>0.13945660014426545</v>
      </c>
      <c r="E31" s="394">
        <f t="shared" si="9"/>
        <v>0.10225442834138486</v>
      </c>
      <c r="F31" s="394">
        <f t="shared" si="9"/>
        <v>8.0909943714821769E-2</v>
      </c>
      <c r="G31" s="394">
        <f t="shared" si="9"/>
        <v>8.0171358629130968E-2</v>
      </c>
      <c r="H31" s="394">
        <f t="shared" si="9"/>
        <v>0.10324254215304798</v>
      </c>
      <c r="I31" s="394">
        <f t="shared" si="9"/>
        <v>8.7736789631106676E-2</v>
      </c>
      <c r="J31" s="394">
        <f t="shared" si="9"/>
        <v>7.6776246023329803E-2</v>
      </c>
      <c r="K31" s="394">
        <f t="shared" si="9"/>
        <v>7.6937762504772814E-2</v>
      </c>
      <c r="L31" s="394">
        <f t="shared" si="9"/>
        <v>5.8273145108338802E-2</v>
      </c>
      <c r="M31" s="394">
        <f t="shared" si="9"/>
        <v>7.0238484155504738E-2</v>
      </c>
      <c r="N31" s="397">
        <v>1.2</v>
      </c>
      <c r="O31" s="398" t="s">
        <v>182</v>
      </c>
    </row>
    <row r="32" spans="2:16" ht="12.75" customHeight="1">
      <c r="B32" s="55"/>
      <c r="C32" s="724" t="s">
        <v>56</v>
      </c>
      <c r="D32" s="392">
        <v>179</v>
      </c>
      <c r="E32" s="392">
        <v>154</v>
      </c>
      <c r="F32" s="392">
        <v>140</v>
      </c>
      <c r="G32" s="392">
        <v>209</v>
      </c>
      <c r="H32" s="391">
        <v>215</v>
      </c>
      <c r="I32" s="391">
        <v>307</v>
      </c>
      <c r="J32" s="391">
        <v>411</v>
      </c>
      <c r="K32" s="391">
        <v>349</v>
      </c>
      <c r="L32" s="393">
        <v>446</v>
      </c>
      <c r="M32" s="393">
        <v>420</v>
      </c>
      <c r="N32" s="406">
        <f>M32-L32</f>
        <v>-26</v>
      </c>
      <c r="O32" s="400">
        <f>N32/L32</f>
        <v>-5.829596412556054E-2</v>
      </c>
    </row>
    <row r="33" spans="2:15" ht="12.75" customHeight="1">
      <c r="B33" s="55"/>
      <c r="C33" s="724"/>
      <c r="D33" s="394">
        <f t="shared" ref="D33:M33" si="10">D32/D25</f>
        <v>4.3039192113488819E-2</v>
      </c>
      <c r="E33" s="394">
        <f t="shared" si="10"/>
        <v>4.1331186258722494E-2</v>
      </c>
      <c r="F33" s="394">
        <f t="shared" si="10"/>
        <v>3.283302063789869E-2</v>
      </c>
      <c r="G33" s="394">
        <f t="shared" si="10"/>
        <v>4.2635658914728682E-2</v>
      </c>
      <c r="H33" s="394">
        <f t="shared" si="10"/>
        <v>5.5771725032425425E-2</v>
      </c>
      <c r="I33" s="394">
        <f t="shared" si="10"/>
        <v>7.6520438683948158E-2</v>
      </c>
      <c r="J33" s="394">
        <f t="shared" si="10"/>
        <v>8.7168610816542952E-2</v>
      </c>
      <c r="K33" s="394">
        <f t="shared" si="10"/>
        <v>6.6628484154257345E-2</v>
      </c>
      <c r="L33" s="394">
        <f t="shared" si="10"/>
        <v>7.3210768220617201E-2</v>
      </c>
      <c r="M33" s="394">
        <f t="shared" si="10"/>
        <v>6.8605031035609276E-2</v>
      </c>
      <c r="N33" s="401">
        <v>-0.4</v>
      </c>
      <c r="O33" s="402" t="s">
        <v>182</v>
      </c>
    </row>
    <row r="34" spans="2:15" ht="12.75" customHeight="1">
      <c r="B34" s="55"/>
      <c r="C34" s="724" t="s">
        <v>57</v>
      </c>
      <c r="D34" s="392">
        <v>51</v>
      </c>
      <c r="E34" s="392">
        <v>36</v>
      </c>
      <c r="F34" s="392">
        <v>33</v>
      </c>
      <c r="G34" s="392">
        <v>46</v>
      </c>
      <c r="H34" s="391">
        <v>49</v>
      </c>
      <c r="I34" s="391">
        <v>117</v>
      </c>
      <c r="J34" s="391">
        <v>126</v>
      </c>
      <c r="K34" s="391">
        <v>153</v>
      </c>
      <c r="L34" s="393">
        <v>240</v>
      </c>
      <c r="M34" s="393">
        <v>183</v>
      </c>
      <c r="N34" s="406">
        <f>M34-L34</f>
        <v>-57</v>
      </c>
      <c r="O34" s="400">
        <f>N34/L34</f>
        <v>-0.23749999999999999</v>
      </c>
    </row>
    <row r="35" spans="2:15" ht="12.75" customHeight="1">
      <c r="B35" s="62"/>
      <c r="C35" s="724"/>
      <c r="D35" s="394">
        <f t="shared" ref="D35:M35" si="11">D34/D25</f>
        <v>1.2262563116133687E-2</v>
      </c>
      <c r="E35" s="394">
        <f t="shared" si="11"/>
        <v>9.6618357487922701E-3</v>
      </c>
      <c r="F35" s="394">
        <f t="shared" si="11"/>
        <v>7.7392120075046901E-3</v>
      </c>
      <c r="G35" s="394">
        <f t="shared" si="11"/>
        <v>9.3839249286005715E-3</v>
      </c>
      <c r="H35" s="394">
        <f t="shared" si="11"/>
        <v>1.2710765239948119E-2</v>
      </c>
      <c r="I35" s="394">
        <f t="shared" si="11"/>
        <v>2.9162512462612162E-2</v>
      </c>
      <c r="J35" s="394">
        <f t="shared" si="11"/>
        <v>2.672322375397667E-2</v>
      </c>
      <c r="K35" s="394">
        <f t="shared" si="11"/>
        <v>2.9209621993127148E-2</v>
      </c>
      <c r="L35" s="394">
        <f t="shared" si="11"/>
        <v>3.9395929087327641E-2</v>
      </c>
      <c r="M35" s="394">
        <f t="shared" si="11"/>
        <v>2.9892192094086899E-2</v>
      </c>
      <c r="N35" s="401">
        <v>-0.9</v>
      </c>
      <c r="O35" s="402" t="s">
        <v>182</v>
      </c>
    </row>
    <row r="36" spans="2:15" ht="5.25" customHeight="1">
      <c r="B36" s="39"/>
      <c r="C36" s="39"/>
      <c r="D36" s="63"/>
      <c r="E36" s="63"/>
      <c r="F36" s="63"/>
      <c r="G36" s="63"/>
      <c r="H36" s="63"/>
      <c r="I36" s="63"/>
      <c r="J36" s="63"/>
      <c r="K36" s="28"/>
      <c r="L36" s="29"/>
      <c r="M36" s="29"/>
      <c r="N36" s="262"/>
      <c r="O36" s="64"/>
    </row>
    <row r="38" spans="2:15">
      <c r="D38" s="58"/>
      <c r="E38" s="58"/>
      <c r="F38" s="58"/>
      <c r="G38" s="58"/>
      <c r="H38" s="58"/>
      <c r="I38" s="59"/>
      <c r="J38" s="59"/>
      <c r="K38" s="59"/>
      <c r="L38" s="59"/>
      <c r="M38" s="59"/>
      <c r="N38" s="261"/>
      <c r="O38" s="60"/>
    </row>
  </sheetData>
  <mergeCells count="14">
    <mergeCell ref="C30:C31"/>
    <mergeCell ref="C32:C33"/>
    <mergeCell ref="C34:C35"/>
    <mergeCell ref="C14:C15"/>
    <mergeCell ref="C16:C17"/>
    <mergeCell ref="B24:C24"/>
    <mergeCell ref="B25:C25"/>
    <mergeCell ref="C26:C27"/>
    <mergeCell ref="C28:C29"/>
    <mergeCell ref="B6:C6"/>
    <mergeCell ref="B7:C7"/>
    <mergeCell ref="C8:C9"/>
    <mergeCell ref="C10:C11"/>
    <mergeCell ref="C12:C13"/>
  </mergeCells>
  <phoneticPr fontId="2"/>
  <printOptions horizontalCentered="1"/>
  <pageMargins left="0.19685039370078741" right="0.19685039370078741" top="0.47244094488188981" bottom="0.2755905511811023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C2:L32"/>
  <sheetViews>
    <sheetView showGridLines="0" zoomScaleNormal="100" workbookViewId="0">
      <selection activeCell="H7" sqref="H7:I7"/>
    </sheetView>
  </sheetViews>
  <sheetFormatPr defaultColWidth="9" defaultRowHeight="13.8"/>
  <cols>
    <col min="1" max="1" width="9" style="68"/>
    <col min="2" max="2" width="5.77734375" style="68" customWidth="1"/>
    <col min="3" max="3" width="1.6640625" style="68" customWidth="1"/>
    <col min="4" max="4" width="8.6640625" style="68" customWidth="1"/>
    <col min="5" max="5" width="7.6640625" style="68" customWidth="1"/>
    <col min="6" max="11" width="8.6640625" style="68" customWidth="1"/>
    <col min="12" max="12" width="4.77734375" style="69" customWidth="1"/>
    <col min="13" max="13" width="9" style="68"/>
    <col min="14" max="14" width="9" style="68" customWidth="1"/>
    <col min="15" max="16384" width="9" style="68"/>
  </cols>
  <sheetData>
    <row r="2" spans="3:12" ht="14.4">
      <c r="C2" s="343" t="s">
        <v>75</v>
      </c>
    </row>
    <row r="5" spans="3:12" s="71" customFormat="1" ht="12.75" customHeight="1">
      <c r="C5" s="725" t="s">
        <v>139</v>
      </c>
      <c r="D5" s="725"/>
      <c r="E5" s="725"/>
      <c r="F5" s="725"/>
      <c r="G5" s="725"/>
      <c r="H5" s="725"/>
      <c r="I5" s="725"/>
      <c r="J5" s="725"/>
      <c r="K5" s="725"/>
      <c r="L5" s="70"/>
    </row>
    <row r="6" spans="3:12" s="75" customFormat="1" ht="12.75" customHeight="1">
      <c r="C6" s="726"/>
      <c r="D6" s="726"/>
      <c r="E6" s="726"/>
      <c r="F6" s="727" t="s">
        <v>190</v>
      </c>
      <c r="G6" s="728"/>
      <c r="H6" s="727" t="s">
        <v>187</v>
      </c>
      <c r="I6" s="728"/>
      <c r="J6" s="72" t="s">
        <v>73</v>
      </c>
      <c r="K6" s="72" t="s">
        <v>74</v>
      </c>
      <c r="L6" s="73"/>
    </row>
    <row r="7" spans="3:12" s="75" customFormat="1" ht="12.75" customHeight="1">
      <c r="C7" s="731" t="s">
        <v>131</v>
      </c>
      <c r="D7" s="731"/>
      <c r="E7" s="263" t="s">
        <v>132</v>
      </c>
      <c r="F7" s="729">
        <v>9148</v>
      </c>
      <c r="G7" s="730"/>
      <c r="H7" s="729">
        <v>9512</v>
      </c>
      <c r="I7" s="730"/>
      <c r="J7" s="408">
        <f>H7-F7</f>
        <v>364</v>
      </c>
      <c r="K7" s="409">
        <f>J7/F7</f>
        <v>3.979011805859204E-2</v>
      </c>
      <c r="L7" s="76"/>
    </row>
    <row r="8" spans="3:12" s="75" customFormat="1" ht="12.75" customHeight="1">
      <c r="C8" s="732"/>
      <c r="D8" s="732"/>
      <c r="E8" s="264" t="s">
        <v>133</v>
      </c>
      <c r="F8" s="729">
        <v>5563</v>
      </c>
      <c r="G8" s="730"/>
      <c r="H8" s="729">
        <v>5634</v>
      </c>
      <c r="I8" s="730"/>
      <c r="J8" s="408">
        <f>H8-F8</f>
        <v>71</v>
      </c>
      <c r="K8" s="409">
        <f>J8/F8</f>
        <v>1.276289771705914E-2</v>
      </c>
      <c r="L8" s="76"/>
    </row>
    <row r="9" spans="3:12" s="75" customFormat="1" ht="12.75" customHeight="1">
      <c r="C9" s="734"/>
      <c r="D9" s="732" t="s">
        <v>85</v>
      </c>
      <c r="E9" s="732" t="s">
        <v>132</v>
      </c>
      <c r="F9" s="729">
        <v>147</v>
      </c>
      <c r="G9" s="730"/>
      <c r="H9" s="729">
        <v>190</v>
      </c>
      <c r="I9" s="730"/>
      <c r="J9" s="738">
        <f>H9-F9</f>
        <v>43</v>
      </c>
      <c r="K9" s="733">
        <f>J9/F9</f>
        <v>0.29251700680272108</v>
      </c>
      <c r="L9" s="76"/>
    </row>
    <row r="10" spans="3:12" s="75" customFormat="1" ht="12.75" customHeight="1">
      <c r="C10" s="734"/>
      <c r="D10" s="736"/>
      <c r="E10" s="737"/>
      <c r="F10" s="79" t="s">
        <v>134</v>
      </c>
      <c r="G10" s="407">
        <f>F9/F7</f>
        <v>1.6069086139046788E-2</v>
      </c>
      <c r="H10" s="79" t="s">
        <v>134</v>
      </c>
      <c r="I10" s="407">
        <f>H9/H7</f>
        <v>1.9974768713204374E-2</v>
      </c>
      <c r="J10" s="738"/>
      <c r="K10" s="733"/>
      <c r="L10" s="76"/>
    </row>
    <row r="11" spans="3:12" s="75" customFormat="1" ht="12.75" customHeight="1">
      <c r="C11" s="734"/>
      <c r="D11" s="736"/>
      <c r="E11" s="732" t="s">
        <v>133</v>
      </c>
      <c r="F11" s="729">
        <v>157</v>
      </c>
      <c r="G11" s="730"/>
      <c r="H11" s="729">
        <v>192</v>
      </c>
      <c r="I11" s="730"/>
      <c r="J11" s="738">
        <f>H11-F11</f>
        <v>35</v>
      </c>
      <c r="K11" s="733">
        <f>J11/F11</f>
        <v>0.22292993630573249</v>
      </c>
      <c r="L11" s="76"/>
    </row>
    <row r="12" spans="3:12" s="75" customFormat="1" ht="12.75" customHeight="1">
      <c r="C12" s="734"/>
      <c r="D12" s="737"/>
      <c r="E12" s="739"/>
      <c r="F12" s="79" t="s">
        <v>134</v>
      </c>
      <c r="G12" s="407">
        <f>F11/F8</f>
        <v>2.8222182275750494E-2</v>
      </c>
      <c r="H12" s="79" t="s">
        <v>134</v>
      </c>
      <c r="I12" s="407">
        <f>H11/H8</f>
        <v>3.4078807241746542E-2</v>
      </c>
      <c r="J12" s="738"/>
      <c r="K12" s="733"/>
      <c r="L12" s="76"/>
    </row>
    <row r="13" spans="3:12" s="75" customFormat="1" ht="12.75" customHeight="1">
      <c r="C13" s="734"/>
      <c r="D13" s="732" t="s">
        <v>135</v>
      </c>
      <c r="E13" s="732" t="s">
        <v>132</v>
      </c>
      <c r="F13" s="729">
        <v>1235</v>
      </c>
      <c r="G13" s="730"/>
      <c r="H13" s="729">
        <v>1146</v>
      </c>
      <c r="I13" s="730"/>
      <c r="J13" s="738">
        <f>H13-F13</f>
        <v>-89</v>
      </c>
      <c r="K13" s="733">
        <f>J13/F13</f>
        <v>-7.2064777327935217E-2</v>
      </c>
      <c r="L13" s="76"/>
    </row>
    <row r="14" spans="3:12" s="75" customFormat="1" ht="12.75" customHeight="1">
      <c r="C14" s="734"/>
      <c r="D14" s="736"/>
      <c r="E14" s="739"/>
      <c r="F14" s="79" t="s">
        <v>134</v>
      </c>
      <c r="G14" s="407">
        <f>F13/F7</f>
        <v>0.13500218627022301</v>
      </c>
      <c r="H14" s="79" t="s">
        <v>134</v>
      </c>
      <c r="I14" s="407">
        <f>H13/H7</f>
        <v>0.1204793944491169</v>
      </c>
      <c r="J14" s="738"/>
      <c r="K14" s="733"/>
      <c r="L14" s="76"/>
    </row>
    <row r="15" spans="3:12" s="75" customFormat="1" ht="12.75" customHeight="1">
      <c r="C15" s="734"/>
      <c r="D15" s="736"/>
      <c r="E15" s="732" t="s">
        <v>133</v>
      </c>
      <c r="F15" s="729">
        <v>1342</v>
      </c>
      <c r="G15" s="730"/>
      <c r="H15" s="729">
        <v>1252</v>
      </c>
      <c r="I15" s="730"/>
      <c r="J15" s="738">
        <f>H15-F15</f>
        <v>-90</v>
      </c>
      <c r="K15" s="733">
        <f>J15/F15</f>
        <v>-6.7064083457526083E-2</v>
      </c>
      <c r="L15" s="76"/>
    </row>
    <row r="16" spans="3:12" s="75" customFormat="1" ht="12.75" customHeight="1">
      <c r="C16" s="734"/>
      <c r="D16" s="737"/>
      <c r="E16" s="739"/>
      <c r="F16" s="79" t="s">
        <v>134</v>
      </c>
      <c r="G16" s="407">
        <f>F15/F8</f>
        <v>0.24123674276469531</v>
      </c>
      <c r="H16" s="79" t="s">
        <v>134</v>
      </c>
      <c r="I16" s="407">
        <f>H15/H8</f>
        <v>0.22222222222222221</v>
      </c>
      <c r="J16" s="738"/>
      <c r="K16" s="733"/>
      <c r="L16" s="76"/>
    </row>
    <row r="17" spans="3:12" s="75" customFormat="1" ht="12.75" customHeight="1">
      <c r="C17" s="734"/>
      <c r="D17" s="732" t="s">
        <v>87</v>
      </c>
      <c r="E17" s="732" t="s">
        <v>132</v>
      </c>
      <c r="F17" s="729">
        <v>5218</v>
      </c>
      <c r="G17" s="730"/>
      <c r="H17" s="729">
        <v>5809</v>
      </c>
      <c r="I17" s="730"/>
      <c r="J17" s="738">
        <f>H17-F17</f>
        <v>591</v>
      </c>
      <c r="K17" s="733">
        <f>J17/F17</f>
        <v>0.11326178612495209</v>
      </c>
      <c r="L17" s="76"/>
    </row>
    <row r="18" spans="3:12" s="75" customFormat="1" ht="12.75" customHeight="1">
      <c r="C18" s="734"/>
      <c r="D18" s="736"/>
      <c r="E18" s="739"/>
      <c r="F18" s="79" t="s">
        <v>134</v>
      </c>
      <c r="G18" s="407">
        <f>F17/F7</f>
        <v>0.57039790118058598</v>
      </c>
      <c r="H18" s="79" t="s">
        <v>134</v>
      </c>
      <c r="I18" s="407">
        <f>H17/H7</f>
        <v>0.61070227081581163</v>
      </c>
      <c r="J18" s="738"/>
      <c r="K18" s="733"/>
      <c r="L18" s="76"/>
    </row>
    <row r="19" spans="3:12" s="75" customFormat="1" ht="12.75" customHeight="1">
      <c r="C19" s="734"/>
      <c r="D19" s="736"/>
      <c r="E19" s="732" t="s">
        <v>133</v>
      </c>
      <c r="F19" s="729">
        <v>2528</v>
      </c>
      <c r="G19" s="730"/>
      <c r="H19" s="729">
        <v>2503</v>
      </c>
      <c r="I19" s="730"/>
      <c r="J19" s="738">
        <f>H19-F19</f>
        <v>-25</v>
      </c>
      <c r="K19" s="733">
        <f>J19/F19</f>
        <v>-9.8892405063291146E-3</v>
      </c>
      <c r="L19" s="76"/>
    </row>
    <row r="20" spans="3:12" s="75" customFormat="1" ht="12.75" customHeight="1">
      <c r="C20" s="734"/>
      <c r="D20" s="737"/>
      <c r="E20" s="739"/>
      <c r="F20" s="79" t="s">
        <v>134</v>
      </c>
      <c r="G20" s="407">
        <f>F19/F8</f>
        <v>0.45443106237641562</v>
      </c>
      <c r="H20" s="79" t="s">
        <v>134</v>
      </c>
      <c r="I20" s="407">
        <f>H19/H8</f>
        <v>0.444266950656727</v>
      </c>
      <c r="J20" s="738"/>
      <c r="K20" s="733"/>
      <c r="L20" s="76"/>
    </row>
    <row r="21" spans="3:12" s="75" customFormat="1" ht="12.75" customHeight="1">
      <c r="C21" s="734"/>
      <c r="D21" s="732" t="s">
        <v>136</v>
      </c>
      <c r="E21" s="732" t="s">
        <v>132</v>
      </c>
      <c r="F21" s="729">
        <v>1285</v>
      </c>
      <c r="G21" s="730"/>
      <c r="H21" s="729">
        <v>843</v>
      </c>
      <c r="I21" s="730"/>
      <c r="J21" s="738">
        <f>H21-F21</f>
        <v>-442</v>
      </c>
      <c r="K21" s="733">
        <f>J21/F21</f>
        <v>-0.34396887159533074</v>
      </c>
      <c r="L21" s="76"/>
    </row>
    <row r="22" spans="3:12" s="75" customFormat="1" ht="12.75" customHeight="1">
      <c r="C22" s="734"/>
      <c r="D22" s="736"/>
      <c r="E22" s="739"/>
      <c r="F22" s="79" t="s">
        <v>134</v>
      </c>
      <c r="G22" s="407">
        <f>F21/F7</f>
        <v>0.14046786182772192</v>
      </c>
      <c r="H22" s="79" t="s">
        <v>134</v>
      </c>
      <c r="I22" s="407">
        <f>H21/H7</f>
        <v>8.8624894869638357E-2</v>
      </c>
      <c r="J22" s="738"/>
      <c r="K22" s="733"/>
      <c r="L22" s="76"/>
    </row>
    <row r="23" spans="3:12" s="75" customFormat="1" ht="12.75" customHeight="1">
      <c r="C23" s="734"/>
      <c r="D23" s="736"/>
      <c r="E23" s="732" t="s">
        <v>133</v>
      </c>
      <c r="F23" s="729">
        <v>457</v>
      </c>
      <c r="G23" s="730"/>
      <c r="H23" s="729">
        <v>428</v>
      </c>
      <c r="I23" s="730"/>
      <c r="J23" s="738">
        <f>H23-F23</f>
        <v>-29</v>
      </c>
      <c r="K23" s="733">
        <f>J23/F23</f>
        <v>-6.3457330415754923E-2</v>
      </c>
      <c r="L23" s="76"/>
    </row>
    <row r="24" spans="3:12" s="75" customFormat="1" ht="12.75" customHeight="1">
      <c r="C24" s="734"/>
      <c r="D24" s="737"/>
      <c r="E24" s="739"/>
      <c r="F24" s="79" t="s">
        <v>134</v>
      </c>
      <c r="G24" s="407">
        <f>F23/F8</f>
        <v>8.2149919108394753E-2</v>
      </c>
      <c r="H24" s="79" t="s">
        <v>134</v>
      </c>
      <c r="I24" s="407">
        <f>H23/H8</f>
        <v>7.5967341143059988E-2</v>
      </c>
      <c r="J24" s="738"/>
      <c r="K24" s="733"/>
      <c r="L24" s="76"/>
    </row>
    <row r="25" spans="3:12" s="75" customFormat="1" ht="12.75" customHeight="1">
      <c r="C25" s="734"/>
      <c r="D25" s="732" t="s">
        <v>137</v>
      </c>
      <c r="E25" s="732" t="s">
        <v>132</v>
      </c>
      <c r="F25" s="729">
        <v>176</v>
      </c>
      <c r="G25" s="730"/>
      <c r="H25" s="729">
        <v>211</v>
      </c>
      <c r="I25" s="730"/>
      <c r="J25" s="738">
        <f>H25-F25</f>
        <v>35</v>
      </c>
      <c r="K25" s="733">
        <f>J25/F25</f>
        <v>0.19886363636363635</v>
      </c>
      <c r="L25" s="76"/>
    </row>
    <row r="26" spans="3:12" s="75" customFormat="1" ht="12.75" customHeight="1">
      <c r="C26" s="734"/>
      <c r="D26" s="736"/>
      <c r="E26" s="739"/>
      <c r="F26" s="79" t="s">
        <v>134</v>
      </c>
      <c r="G26" s="407">
        <f>F25/F7</f>
        <v>1.9239177962396152E-2</v>
      </c>
      <c r="H26" s="79" t="s">
        <v>134</v>
      </c>
      <c r="I26" s="407">
        <f>H25/H7</f>
        <v>2.21825063078217E-2</v>
      </c>
      <c r="J26" s="738"/>
      <c r="K26" s="733"/>
      <c r="L26" s="76"/>
    </row>
    <row r="27" spans="3:12" s="75" customFormat="1" ht="12.75" customHeight="1">
      <c r="C27" s="734"/>
      <c r="D27" s="736"/>
      <c r="E27" s="732" t="s">
        <v>133</v>
      </c>
      <c r="F27" s="729">
        <v>148</v>
      </c>
      <c r="G27" s="730"/>
      <c r="H27" s="729">
        <v>177</v>
      </c>
      <c r="I27" s="730"/>
      <c r="J27" s="738">
        <f>H27-F27</f>
        <v>29</v>
      </c>
      <c r="K27" s="733">
        <f>J27/F27</f>
        <v>0.19594594594594594</v>
      </c>
      <c r="L27" s="76"/>
    </row>
    <row r="28" spans="3:12" s="75" customFormat="1" ht="12.75" customHeight="1">
      <c r="C28" s="734"/>
      <c r="D28" s="737"/>
      <c r="E28" s="739"/>
      <c r="F28" s="79" t="s">
        <v>134</v>
      </c>
      <c r="G28" s="407">
        <f>F27/F8</f>
        <v>2.6604350170771167E-2</v>
      </c>
      <c r="H28" s="79" t="s">
        <v>134</v>
      </c>
      <c r="I28" s="407">
        <f>H27/H8</f>
        <v>3.1416400425985092E-2</v>
      </c>
      <c r="J28" s="738"/>
      <c r="K28" s="733"/>
      <c r="L28" s="76"/>
    </row>
    <row r="29" spans="3:12" s="75" customFormat="1" ht="12.75" customHeight="1">
      <c r="C29" s="734"/>
      <c r="D29" s="740" t="s">
        <v>138</v>
      </c>
      <c r="E29" s="732" t="s">
        <v>132</v>
      </c>
      <c r="F29" s="729">
        <v>1087</v>
      </c>
      <c r="G29" s="730"/>
      <c r="H29" s="729">
        <v>1313</v>
      </c>
      <c r="I29" s="730"/>
      <c r="J29" s="738">
        <f>H29-F29</f>
        <v>226</v>
      </c>
      <c r="K29" s="733">
        <f>J29/F29</f>
        <v>0.20791168353265868</v>
      </c>
      <c r="L29" s="76"/>
    </row>
    <row r="30" spans="3:12" s="75" customFormat="1" ht="12.75" customHeight="1">
      <c r="C30" s="734"/>
      <c r="D30" s="741"/>
      <c r="E30" s="739"/>
      <c r="F30" s="79" t="s">
        <v>134</v>
      </c>
      <c r="G30" s="407">
        <f>F29/F7</f>
        <v>0.11882378662002624</v>
      </c>
      <c r="H30" s="79" t="s">
        <v>134</v>
      </c>
      <c r="I30" s="407">
        <f>H29/H7</f>
        <v>0.13803616484440706</v>
      </c>
      <c r="J30" s="738"/>
      <c r="K30" s="733"/>
      <c r="L30" s="76"/>
    </row>
    <row r="31" spans="3:12" s="75" customFormat="1" ht="12.75" customHeight="1">
      <c r="C31" s="734"/>
      <c r="D31" s="741"/>
      <c r="E31" s="732" t="s">
        <v>133</v>
      </c>
      <c r="F31" s="729">
        <v>931</v>
      </c>
      <c r="G31" s="730"/>
      <c r="H31" s="729">
        <v>1082</v>
      </c>
      <c r="I31" s="730"/>
      <c r="J31" s="738">
        <f>H31-F31</f>
        <v>151</v>
      </c>
      <c r="K31" s="733">
        <f>J31/F31</f>
        <v>0.16219119226638024</v>
      </c>
      <c r="L31" s="76"/>
    </row>
    <row r="32" spans="3:12" s="75" customFormat="1" ht="12.75" customHeight="1">
      <c r="C32" s="735"/>
      <c r="D32" s="742"/>
      <c r="E32" s="739"/>
      <c r="F32" s="79" t="s">
        <v>134</v>
      </c>
      <c r="G32" s="407">
        <f>F31/F8</f>
        <v>0.16735574330397268</v>
      </c>
      <c r="H32" s="79" t="s">
        <v>134</v>
      </c>
      <c r="I32" s="407">
        <f>H31/H8</f>
        <v>0.19204827831025914</v>
      </c>
      <c r="J32" s="743"/>
      <c r="K32" s="733"/>
      <c r="L32" s="76"/>
    </row>
  </sheetData>
  <mergeCells count="76">
    <mergeCell ref="D25:D28"/>
    <mergeCell ref="E25:E26"/>
    <mergeCell ref="F25:G25"/>
    <mergeCell ref="H25:I25"/>
    <mergeCell ref="K31:K32"/>
    <mergeCell ref="D29:D32"/>
    <mergeCell ref="E29:E30"/>
    <mergeCell ref="F29:G29"/>
    <mergeCell ref="H29:I29"/>
    <mergeCell ref="J29:J30"/>
    <mergeCell ref="E31:E32"/>
    <mergeCell ref="F31:G31"/>
    <mergeCell ref="H31:I31"/>
    <mergeCell ref="J31:J32"/>
    <mergeCell ref="K29:K30"/>
    <mergeCell ref="E27:E28"/>
    <mergeCell ref="F27:G27"/>
    <mergeCell ref="H27:I27"/>
    <mergeCell ref="J27:J28"/>
    <mergeCell ref="K27:K28"/>
    <mergeCell ref="K25:K26"/>
    <mergeCell ref="J25:J26"/>
    <mergeCell ref="E23:E24"/>
    <mergeCell ref="F23:G23"/>
    <mergeCell ref="H23:I23"/>
    <mergeCell ref="J23:J24"/>
    <mergeCell ref="K23:K24"/>
    <mergeCell ref="J21:J22"/>
    <mergeCell ref="K21:K22"/>
    <mergeCell ref="E19:E20"/>
    <mergeCell ref="F19:G19"/>
    <mergeCell ref="H19:I19"/>
    <mergeCell ref="J19:J20"/>
    <mergeCell ref="K19:K20"/>
    <mergeCell ref="D17:D20"/>
    <mergeCell ref="E17:E18"/>
    <mergeCell ref="F17:G17"/>
    <mergeCell ref="H17:I17"/>
    <mergeCell ref="J17:J18"/>
    <mergeCell ref="K17:K18"/>
    <mergeCell ref="E15:E16"/>
    <mergeCell ref="F15:G15"/>
    <mergeCell ref="H15:I15"/>
    <mergeCell ref="J15:J16"/>
    <mergeCell ref="K15:K16"/>
    <mergeCell ref="K11:K12"/>
    <mergeCell ref="D13:D16"/>
    <mergeCell ref="E13:E14"/>
    <mergeCell ref="F13:G13"/>
    <mergeCell ref="H13:I13"/>
    <mergeCell ref="J13:J14"/>
    <mergeCell ref="K9:K10"/>
    <mergeCell ref="C9:C32"/>
    <mergeCell ref="D9:D12"/>
    <mergeCell ref="E9:E10"/>
    <mergeCell ref="F9:G9"/>
    <mergeCell ref="H9:I9"/>
    <mergeCell ref="J9:J10"/>
    <mergeCell ref="D21:D24"/>
    <mergeCell ref="E21:E22"/>
    <mergeCell ref="F21:G21"/>
    <mergeCell ref="H21:I21"/>
    <mergeCell ref="K13:K14"/>
    <mergeCell ref="E11:E12"/>
    <mergeCell ref="F11:G11"/>
    <mergeCell ref="H11:I11"/>
    <mergeCell ref="J11:J12"/>
    <mergeCell ref="C5:K5"/>
    <mergeCell ref="C6:E6"/>
    <mergeCell ref="F6:G6"/>
    <mergeCell ref="H6:I6"/>
    <mergeCell ref="F8:G8"/>
    <mergeCell ref="H8:I8"/>
    <mergeCell ref="C7:D8"/>
    <mergeCell ref="F7:G7"/>
    <mergeCell ref="H7:I7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3:K32"/>
  <sheetViews>
    <sheetView showGridLines="0" zoomScaleNormal="100" workbookViewId="0">
      <selection activeCell="N14" sqref="N14"/>
    </sheetView>
  </sheetViews>
  <sheetFormatPr defaultColWidth="9" defaultRowHeight="13.8"/>
  <cols>
    <col min="1" max="1" width="9" style="68"/>
    <col min="2" max="2" width="4.44140625" style="69" customWidth="1"/>
    <col min="3" max="3" width="1.6640625" style="68" customWidth="1"/>
    <col min="4" max="4" width="7.109375" style="68" customWidth="1"/>
    <col min="5" max="5" width="7.6640625" style="68" customWidth="1"/>
    <col min="6" max="11" width="8.6640625" style="68" customWidth="1"/>
    <col min="12" max="12" width="4.6640625" style="68" customWidth="1"/>
    <col min="13" max="16384" width="9" style="68"/>
  </cols>
  <sheetData>
    <row r="3" spans="2:11" ht="14.4">
      <c r="C3" s="343" t="s">
        <v>120</v>
      </c>
    </row>
    <row r="5" spans="2:11" s="71" customFormat="1" ht="12.75" customHeight="1">
      <c r="B5" s="70"/>
      <c r="C5" s="725" t="s">
        <v>140</v>
      </c>
      <c r="D5" s="725"/>
      <c r="E5" s="725"/>
      <c r="F5" s="725"/>
      <c r="G5" s="725"/>
      <c r="H5" s="725"/>
      <c r="I5" s="725"/>
      <c r="J5" s="725"/>
      <c r="K5" s="725"/>
    </row>
    <row r="6" spans="2:11" s="75" customFormat="1" ht="12.75" customHeight="1">
      <c r="B6" s="73"/>
      <c r="C6" s="744"/>
      <c r="D6" s="744"/>
      <c r="E6" s="744"/>
      <c r="F6" s="745" t="s">
        <v>191</v>
      </c>
      <c r="G6" s="745"/>
      <c r="H6" s="746" t="s">
        <v>192</v>
      </c>
      <c r="I6" s="745"/>
      <c r="J6" s="74" t="s">
        <v>73</v>
      </c>
      <c r="K6" s="74" t="s">
        <v>74</v>
      </c>
    </row>
    <row r="7" spans="2:11" s="75" customFormat="1" ht="12.75" customHeight="1">
      <c r="B7" s="76"/>
      <c r="C7" s="750" t="s">
        <v>140</v>
      </c>
      <c r="D7" s="751"/>
      <c r="E7" s="265" t="s">
        <v>132</v>
      </c>
      <c r="F7" s="748">
        <v>8112</v>
      </c>
      <c r="G7" s="748"/>
      <c r="H7" s="747">
        <v>8353</v>
      </c>
      <c r="I7" s="748"/>
      <c r="J7" s="410">
        <f>H7-F7</f>
        <v>241</v>
      </c>
      <c r="K7" s="412">
        <f>J7/F7</f>
        <v>2.9709072978303747E-2</v>
      </c>
    </row>
    <row r="8" spans="2:11" s="75" customFormat="1" ht="12.75" customHeight="1">
      <c r="B8" s="76"/>
      <c r="C8" s="752"/>
      <c r="D8" s="753"/>
      <c r="E8" s="77" t="s">
        <v>133</v>
      </c>
      <c r="F8" s="747">
        <v>6092</v>
      </c>
      <c r="G8" s="748"/>
      <c r="H8" s="747">
        <v>6122</v>
      </c>
      <c r="I8" s="749"/>
      <c r="J8" s="410">
        <f>H8-F8</f>
        <v>30</v>
      </c>
      <c r="K8" s="412">
        <f>J8/F8</f>
        <v>4.9244911359159552E-3</v>
      </c>
    </row>
    <row r="9" spans="2:11" s="75" customFormat="1" ht="12.75" customHeight="1">
      <c r="B9" s="76"/>
      <c r="C9" s="78"/>
      <c r="D9" s="760" t="s">
        <v>141</v>
      </c>
      <c r="E9" s="731" t="s">
        <v>132</v>
      </c>
      <c r="F9" s="759">
        <v>5897</v>
      </c>
      <c r="G9" s="759"/>
      <c r="H9" s="759">
        <v>6534</v>
      </c>
      <c r="I9" s="759"/>
      <c r="J9" s="743">
        <f>H9-F9</f>
        <v>637</v>
      </c>
      <c r="K9" s="754">
        <f>J9/F9</f>
        <v>0.10802102764117348</v>
      </c>
    </row>
    <row r="10" spans="2:11" s="75" customFormat="1" ht="12.75" customHeight="1">
      <c r="B10" s="76"/>
      <c r="C10" s="78"/>
      <c r="D10" s="760"/>
      <c r="E10" s="761"/>
      <c r="F10" s="80" t="s">
        <v>134</v>
      </c>
      <c r="G10" s="411">
        <f>F9/F7</f>
        <v>0.72694773175542404</v>
      </c>
      <c r="H10" s="80" t="s">
        <v>134</v>
      </c>
      <c r="I10" s="411">
        <f>H9/H7</f>
        <v>0.78223392793008495</v>
      </c>
      <c r="J10" s="743"/>
      <c r="K10" s="754"/>
    </row>
    <row r="11" spans="2:11" s="75" customFormat="1" ht="12.75" customHeight="1">
      <c r="B11" s="76"/>
      <c r="C11" s="78"/>
      <c r="D11" s="761"/>
      <c r="E11" s="731" t="s">
        <v>133</v>
      </c>
      <c r="F11" s="759">
        <v>4279</v>
      </c>
      <c r="G11" s="759"/>
      <c r="H11" s="759">
        <v>4587</v>
      </c>
      <c r="I11" s="759"/>
      <c r="J11" s="743">
        <f>H11-F11</f>
        <v>308</v>
      </c>
      <c r="K11" s="754">
        <f>J11/F11</f>
        <v>7.1979434447300775E-2</v>
      </c>
    </row>
    <row r="12" spans="2:11" s="75" customFormat="1" ht="12.75" customHeight="1">
      <c r="B12" s="76"/>
      <c r="C12" s="81"/>
      <c r="D12" s="761"/>
      <c r="E12" s="731"/>
      <c r="F12" s="80" t="s">
        <v>134</v>
      </c>
      <c r="G12" s="411">
        <f>F11/F8</f>
        <v>0.70239658568614571</v>
      </c>
      <c r="H12" s="80" t="s">
        <v>134</v>
      </c>
      <c r="I12" s="411">
        <f>H11/H8</f>
        <v>0.74926494609604699</v>
      </c>
      <c r="J12" s="743"/>
      <c r="K12" s="754"/>
    </row>
    <row r="13" spans="2:11" s="75" customFormat="1" ht="12.75" customHeight="1">
      <c r="B13" s="76"/>
      <c r="C13" s="81"/>
      <c r="D13" s="755" t="s">
        <v>142</v>
      </c>
      <c r="E13" s="731" t="s">
        <v>132</v>
      </c>
      <c r="F13" s="759">
        <v>180</v>
      </c>
      <c r="G13" s="759"/>
      <c r="H13" s="759">
        <v>100</v>
      </c>
      <c r="I13" s="759"/>
      <c r="J13" s="743">
        <f>H13-F13</f>
        <v>-80</v>
      </c>
      <c r="K13" s="754">
        <f>J13/F13</f>
        <v>-0.44444444444444442</v>
      </c>
    </row>
    <row r="14" spans="2:11" s="75" customFormat="1" ht="12.75" customHeight="1">
      <c r="B14" s="76"/>
      <c r="C14" s="81"/>
      <c r="D14" s="756"/>
      <c r="E14" s="731"/>
      <c r="F14" s="80" t="s">
        <v>134</v>
      </c>
      <c r="G14" s="411">
        <f>F13/F7</f>
        <v>2.2189349112426034E-2</v>
      </c>
      <c r="H14" s="80" t="s">
        <v>134</v>
      </c>
      <c r="I14" s="411">
        <f>H13/H7</f>
        <v>1.1971746677840296E-2</v>
      </c>
      <c r="J14" s="743"/>
      <c r="K14" s="754"/>
    </row>
    <row r="15" spans="2:11" s="75" customFormat="1" ht="12.75" customHeight="1">
      <c r="B15" s="76"/>
      <c r="C15" s="81"/>
      <c r="D15" s="757"/>
      <c r="E15" s="731" t="s">
        <v>133</v>
      </c>
      <c r="F15" s="759">
        <v>190</v>
      </c>
      <c r="G15" s="759"/>
      <c r="H15" s="759">
        <v>118</v>
      </c>
      <c r="I15" s="759"/>
      <c r="J15" s="743">
        <f>H15-F15</f>
        <v>-72</v>
      </c>
      <c r="K15" s="754">
        <f>J15/F15</f>
        <v>-0.37894736842105264</v>
      </c>
    </row>
    <row r="16" spans="2:11" s="75" customFormat="1" ht="12.75" customHeight="1">
      <c r="B16" s="76"/>
      <c r="C16" s="81"/>
      <c r="D16" s="758"/>
      <c r="E16" s="731"/>
      <c r="F16" s="80" t="s">
        <v>134</v>
      </c>
      <c r="G16" s="411">
        <f>F15/F8</f>
        <v>3.1188443860801052E-2</v>
      </c>
      <c r="H16" s="80" t="s">
        <v>134</v>
      </c>
      <c r="I16" s="411">
        <f>H15/H8</f>
        <v>1.9274746814766416E-2</v>
      </c>
      <c r="J16" s="743"/>
      <c r="K16" s="754"/>
    </row>
    <row r="17" spans="2:11" s="75" customFormat="1" ht="12.75" customHeight="1">
      <c r="B17" s="76"/>
      <c r="C17" s="81"/>
      <c r="D17" s="762" t="s">
        <v>143</v>
      </c>
      <c r="E17" s="731" t="s">
        <v>132</v>
      </c>
      <c r="F17" s="759">
        <v>24</v>
      </c>
      <c r="G17" s="759"/>
      <c r="H17" s="759">
        <v>18</v>
      </c>
      <c r="I17" s="759"/>
      <c r="J17" s="743">
        <f>H17-F17</f>
        <v>-6</v>
      </c>
      <c r="K17" s="754">
        <f>J17/F17</f>
        <v>-0.25</v>
      </c>
    </row>
    <row r="18" spans="2:11" s="75" customFormat="1" ht="12.75" customHeight="1">
      <c r="B18" s="76"/>
      <c r="C18" s="81"/>
      <c r="D18" s="762"/>
      <c r="E18" s="731"/>
      <c r="F18" s="80" t="s">
        <v>134</v>
      </c>
      <c r="G18" s="411">
        <f>F17/F7</f>
        <v>2.9585798816568047E-3</v>
      </c>
      <c r="H18" s="80" t="s">
        <v>134</v>
      </c>
      <c r="I18" s="411">
        <f>H17/H7</f>
        <v>2.1549144020112532E-3</v>
      </c>
      <c r="J18" s="743"/>
      <c r="K18" s="754"/>
    </row>
    <row r="19" spans="2:11" s="75" customFormat="1" ht="12.75" customHeight="1">
      <c r="B19" s="76"/>
      <c r="C19" s="81"/>
      <c r="D19" s="763"/>
      <c r="E19" s="731" t="s">
        <v>133</v>
      </c>
      <c r="F19" s="759">
        <v>18</v>
      </c>
      <c r="G19" s="759"/>
      <c r="H19" s="759">
        <v>6</v>
      </c>
      <c r="I19" s="759"/>
      <c r="J19" s="743">
        <f>H19-F19</f>
        <v>-12</v>
      </c>
      <c r="K19" s="754">
        <f>J19/F19</f>
        <v>-0.66666666666666663</v>
      </c>
    </row>
    <row r="20" spans="2:11" s="75" customFormat="1" ht="12.75" customHeight="1">
      <c r="B20" s="76"/>
      <c r="C20" s="81"/>
      <c r="D20" s="763"/>
      <c r="E20" s="731"/>
      <c r="F20" s="80" t="s">
        <v>134</v>
      </c>
      <c r="G20" s="411">
        <f>F19/F8</f>
        <v>2.9546946815495732E-3</v>
      </c>
      <c r="H20" s="80" t="s">
        <v>134</v>
      </c>
      <c r="I20" s="411">
        <f>H19/H8</f>
        <v>9.8007187193727531E-4</v>
      </c>
      <c r="J20" s="743"/>
      <c r="K20" s="754"/>
    </row>
    <row r="21" spans="2:11" s="75" customFormat="1" ht="12.75" customHeight="1">
      <c r="B21" s="76"/>
      <c r="C21" s="82"/>
      <c r="D21" s="764" t="s">
        <v>144</v>
      </c>
      <c r="E21" s="731" t="s">
        <v>132</v>
      </c>
      <c r="F21" s="765">
        <v>145</v>
      </c>
      <c r="G21" s="765"/>
      <c r="H21" s="765">
        <v>164</v>
      </c>
      <c r="I21" s="765"/>
      <c r="J21" s="743">
        <f>H21-F21</f>
        <v>19</v>
      </c>
      <c r="K21" s="754">
        <f>J21/F21</f>
        <v>0.1310344827586207</v>
      </c>
    </row>
    <row r="22" spans="2:11" s="75" customFormat="1" ht="12.75" customHeight="1">
      <c r="B22" s="76"/>
      <c r="C22" s="82"/>
      <c r="D22" s="764"/>
      <c r="E22" s="731"/>
      <c r="F22" s="80" t="s">
        <v>134</v>
      </c>
      <c r="G22" s="411">
        <f>F21/F7</f>
        <v>1.787475345167653E-2</v>
      </c>
      <c r="H22" s="80" t="s">
        <v>134</v>
      </c>
      <c r="I22" s="411">
        <f>H21/H7</f>
        <v>1.9633664551658086E-2</v>
      </c>
      <c r="J22" s="743"/>
      <c r="K22" s="754"/>
    </row>
    <row r="23" spans="2:11" s="75" customFormat="1" ht="12.75" customHeight="1">
      <c r="B23" s="76"/>
      <c r="C23" s="82"/>
      <c r="D23" s="761"/>
      <c r="E23" s="731" t="s">
        <v>133</v>
      </c>
      <c r="F23" s="765">
        <v>127</v>
      </c>
      <c r="G23" s="765"/>
      <c r="H23" s="765">
        <v>133</v>
      </c>
      <c r="I23" s="765"/>
      <c r="J23" s="743">
        <f>H23-F23</f>
        <v>6</v>
      </c>
      <c r="K23" s="754">
        <f>J23/F23</f>
        <v>4.7244094488188976E-2</v>
      </c>
    </row>
    <row r="24" spans="2:11" s="75" customFormat="1" ht="12.75" customHeight="1">
      <c r="B24" s="76"/>
      <c r="C24" s="82"/>
      <c r="D24" s="761"/>
      <c r="E24" s="731"/>
      <c r="F24" s="80" t="s">
        <v>134</v>
      </c>
      <c r="G24" s="411">
        <f>F23/F8</f>
        <v>2.0847012475377544E-2</v>
      </c>
      <c r="H24" s="80" t="s">
        <v>134</v>
      </c>
      <c r="I24" s="411">
        <f>H23/H8</f>
        <v>2.1724926494609605E-2</v>
      </c>
      <c r="J24" s="743"/>
      <c r="K24" s="754"/>
    </row>
    <row r="25" spans="2:11" s="75" customFormat="1" ht="12.75" customHeight="1">
      <c r="B25" s="76"/>
      <c r="C25" s="82"/>
      <c r="D25" s="766" t="s">
        <v>145</v>
      </c>
      <c r="E25" s="731" t="s">
        <v>132</v>
      </c>
      <c r="F25" s="765">
        <v>890</v>
      </c>
      <c r="G25" s="765"/>
      <c r="H25" s="765">
        <v>686</v>
      </c>
      <c r="I25" s="765"/>
      <c r="J25" s="743">
        <f>H25-F25</f>
        <v>-204</v>
      </c>
      <c r="K25" s="754">
        <f>J25/F25</f>
        <v>-0.2292134831460674</v>
      </c>
    </row>
    <row r="26" spans="2:11" s="75" customFormat="1" ht="12.75" customHeight="1">
      <c r="B26" s="76"/>
      <c r="C26" s="82"/>
      <c r="D26" s="766"/>
      <c r="E26" s="731"/>
      <c r="F26" s="80" t="s">
        <v>134</v>
      </c>
      <c r="G26" s="411">
        <f>F25/F7</f>
        <v>0.10971400394477318</v>
      </c>
      <c r="H26" s="80" t="s">
        <v>134</v>
      </c>
      <c r="I26" s="411">
        <f>H25/H7</f>
        <v>8.2126182209984439E-2</v>
      </c>
      <c r="J26" s="743"/>
      <c r="K26" s="754"/>
    </row>
    <row r="27" spans="2:11" s="75" customFormat="1" ht="12.75" customHeight="1">
      <c r="B27" s="76"/>
      <c r="C27" s="82"/>
      <c r="D27" s="763"/>
      <c r="E27" s="731" t="s">
        <v>133</v>
      </c>
      <c r="F27" s="765">
        <v>749</v>
      </c>
      <c r="G27" s="765"/>
      <c r="H27" s="765">
        <v>525</v>
      </c>
      <c r="I27" s="765"/>
      <c r="J27" s="743">
        <f>H27-F27</f>
        <v>-224</v>
      </c>
      <c r="K27" s="754">
        <f>J27/F27</f>
        <v>-0.29906542056074764</v>
      </c>
    </row>
    <row r="28" spans="2:11" s="75" customFormat="1" ht="12.75" customHeight="1">
      <c r="B28" s="76"/>
      <c r="C28" s="82"/>
      <c r="D28" s="763"/>
      <c r="E28" s="731"/>
      <c r="F28" s="80" t="s">
        <v>134</v>
      </c>
      <c r="G28" s="411">
        <f>F27/F8</f>
        <v>0.12294812869336835</v>
      </c>
      <c r="H28" s="80" t="s">
        <v>134</v>
      </c>
      <c r="I28" s="411">
        <f>H27/H8</f>
        <v>8.5756288794511595E-2</v>
      </c>
      <c r="J28" s="743"/>
      <c r="K28" s="754"/>
    </row>
    <row r="29" spans="2:11" s="75" customFormat="1" ht="12.75" customHeight="1">
      <c r="B29" s="76"/>
      <c r="C29" s="82"/>
      <c r="D29" s="768" t="s">
        <v>146</v>
      </c>
      <c r="E29" s="731" t="s">
        <v>132</v>
      </c>
      <c r="F29" s="767">
        <v>976</v>
      </c>
      <c r="G29" s="767"/>
      <c r="H29" s="767">
        <v>851</v>
      </c>
      <c r="I29" s="767"/>
      <c r="J29" s="743">
        <f>H29-F29</f>
        <v>-125</v>
      </c>
      <c r="K29" s="754">
        <f>J29/F29</f>
        <v>-0.12807377049180327</v>
      </c>
    </row>
    <row r="30" spans="2:11" s="75" customFormat="1" ht="12.75" customHeight="1">
      <c r="B30" s="76"/>
      <c r="C30" s="82"/>
      <c r="D30" s="736"/>
      <c r="E30" s="731"/>
      <c r="F30" s="80" t="s">
        <v>134</v>
      </c>
      <c r="G30" s="411">
        <f>F29/F7</f>
        <v>0.1203155818540434</v>
      </c>
      <c r="H30" s="80" t="s">
        <v>134</v>
      </c>
      <c r="I30" s="411">
        <f>H29/H7</f>
        <v>0.10187956422842093</v>
      </c>
      <c r="J30" s="743"/>
      <c r="K30" s="754"/>
    </row>
    <row r="31" spans="2:11" s="75" customFormat="1" ht="12.75" customHeight="1">
      <c r="B31" s="76"/>
      <c r="C31" s="82"/>
      <c r="D31" s="736"/>
      <c r="E31" s="731" t="s">
        <v>133</v>
      </c>
      <c r="F31" s="767">
        <v>729</v>
      </c>
      <c r="G31" s="767"/>
      <c r="H31" s="767">
        <v>753</v>
      </c>
      <c r="I31" s="767"/>
      <c r="J31" s="743">
        <f>H31-F31</f>
        <v>24</v>
      </c>
      <c r="K31" s="754">
        <f>J31/F31</f>
        <v>3.292181069958848E-2</v>
      </c>
    </row>
    <row r="32" spans="2:11" s="75" customFormat="1" ht="12.75" customHeight="1">
      <c r="B32" s="76"/>
      <c r="C32" s="83"/>
      <c r="D32" s="737"/>
      <c r="E32" s="731"/>
      <c r="F32" s="80" t="s">
        <v>134</v>
      </c>
      <c r="G32" s="411">
        <f>F31/F8</f>
        <v>0.11966513460275771</v>
      </c>
      <c r="H32" s="80" t="s">
        <v>134</v>
      </c>
      <c r="I32" s="411">
        <f>H31/H8</f>
        <v>0.12299901992812806</v>
      </c>
      <c r="J32" s="743"/>
      <c r="K32" s="754"/>
    </row>
  </sheetData>
  <mergeCells count="75">
    <mergeCell ref="E31:E32"/>
    <mergeCell ref="D29:D32"/>
    <mergeCell ref="E29:E30"/>
    <mergeCell ref="F29:G29"/>
    <mergeCell ref="H29:I29"/>
    <mergeCell ref="J29:J30"/>
    <mergeCell ref="K29:K30"/>
    <mergeCell ref="F31:G31"/>
    <mergeCell ref="H31:I31"/>
    <mergeCell ref="J31:J32"/>
    <mergeCell ref="K31:K32"/>
    <mergeCell ref="E27:E28"/>
    <mergeCell ref="J23:J24"/>
    <mergeCell ref="K23:K24"/>
    <mergeCell ref="D25:D28"/>
    <mergeCell ref="E25:E26"/>
    <mergeCell ref="F27:G27"/>
    <mergeCell ref="H27:I27"/>
    <mergeCell ref="J27:J28"/>
    <mergeCell ref="K27:K28"/>
    <mergeCell ref="F25:G25"/>
    <mergeCell ref="H25:I25"/>
    <mergeCell ref="J25:J26"/>
    <mergeCell ref="K25:K26"/>
    <mergeCell ref="K19:K20"/>
    <mergeCell ref="J21:J22"/>
    <mergeCell ref="K21:K22"/>
    <mergeCell ref="E23:E24"/>
    <mergeCell ref="D21:D24"/>
    <mergeCell ref="E21:E22"/>
    <mergeCell ref="F21:G21"/>
    <mergeCell ref="H21:I21"/>
    <mergeCell ref="F23:G23"/>
    <mergeCell ref="H23:I23"/>
    <mergeCell ref="K15:K16"/>
    <mergeCell ref="D17:D20"/>
    <mergeCell ref="H13:I13"/>
    <mergeCell ref="J13:J14"/>
    <mergeCell ref="K13:K14"/>
    <mergeCell ref="E15:E16"/>
    <mergeCell ref="F15:G15"/>
    <mergeCell ref="E17:E18"/>
    <mergeCell ref="F17:G17"/>
    <mergeCell ref="H17:I17"/>
    <mergeCell ref="J17:J18"/>
    <mergeCell ref="K17:K18"/>
    <mergeCell ref="E19:E20"/>
    <mergeCell ref="F19:G19"/>
    <mergeCell ref="H19:I19"/>
    <mergeCell ref="J19:J20"/>
    <mergeCell ref="K11:K12"/>
    <mergeCell ref="D13:D16"/>
    <mergeCell ref="E13:E14"/>
    <mergeCell ref="F13:G13"/>
    <mergeCell ref="K9:K10"/>
    <mergeCell ref="E11:E12"/>
    <mergeCell ref="F11:G11"/>
    <mergeCell ref="H11:I11"/>
    <mergeCell ref="J11:J12"/>
    <mergeCell ref="D9:D12"/>
    <mergeCell ref="E9:E10"/>
    <mergeCell ref="F9:G9"/>
    <mergeCell ref="H9:I9"/>
    <mergeCell ref="J9:J10"/>
    <mergeCell ref="H15:I15"/>
    <mergeCell ref="J15:J16"/>
    <mergeCell ref="C5:K5"/>
    <mergeCell ref="C6:E6"/>
    <mergeCell ref="F6:G6"/>
    <mergeCell ref="H6:I6"/>
    <mergeCell ref="F8:G8"/>
    <mergeCell ref="H8:I8"/>
    <mergeCell ref="C7:D8"/>
    <mergeCell ref="F7:G7"/>
    <mergeCell ref="H7:I7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2:AB77"/>
  <sheetViews>
    <sheetView showGridLines="0" zoomScale="70" zoomScaleNormal="70" workbookViewId="0">
      <selection activeCell="W4" sqref="W4"/>
    </sheetView>
  </sheetViews>
  <sheetFormatPr defaultRowHeight="13.2"/>
  <cols>
    <col min="2" max="2" width="1.77734375" style="3" customWidth="1"/>
    <col min="3" max="3" width="3" customWidth="1"/>
    <col min="4" max="4" width="20.44140625" bestFit="1" customWidth="1"/>
    <col min="5" max="5" width="1.6640625" customWidth="1"/>
    <col min="6" max="6" width="40.109375" customWidth="1"/>
    <col min="7" max="7" width="2.109375" customWidth="1"/>
    <col min="8" max="8" width="21" customWidth="1"/>
    <col min="9" max="16" width="8.88671875" customWidth="1"/>
    <col min="17" max="17" width="8.88671875" style="84" customWidth="1"/>
    <col min="18" max="18" width="8.88671875" style="85" customWidth="1"/>
    <col min="19" max="19" width="5.21875" style="86" customWidth="1"/>
    <col min="20" max="20" width="3.33203125" style="3" customWidth="1"/>
    <col min="21" max="21" width="9" style="3" customWidth="1"/>
    <col min="22" max="28" width="9" style="3"/>
  </cols>
  <sheetData>
    <row r="2" spans="2:28" s="6" customFormat="1" ht="14.4">
      <c r="B2" s="119"/>
      <c r="C2" s="6" t="s">
        <v>77</v>
      </c>
      <c r="Q2" s="120"/>
      <c r="R2" s="121"/>
      <c r="S2" s="122"/>
      <c r="T2" s="119"/>
      <c r="U2" s="119"/>
      <c r="V2" s="119"/>
      <c r="W2" s="119"/>
      <c r="X2" s="119"/>
      <c r="Y2" s="119"/>
      <c r="Z2" s="119"/>
      <c r="AA2" s="119"/>
      <c r="AB2" s="119"/>
    </row>
    <row r="3" spans="2:28" s="3" customForma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Q3" s="88"/>
      <c r="R3" s="89"/>
      <c r="S3" s="90"/>
    </row>
    <row r="4" spans="2:28" ht="33" customHeight="1">
      <c r="B4" s="87"/>
      <c r="C4" s="3"/>
      <c r="D4" s="3"/>
      <c r="E4" s="298"/>
      <c r="F4" s="91"/>
      <c r="G4" s="317"/>
      <c r="H4" s="317"/>
      <c r="I4" s="413" t="s">
        <v>21</v>
      </c>
      <c r="J4" s="413" t="s">
        <v>22</v>
      </c>
      <c r="K4" s="413" t="s">
        <v>23</v>
      </c>
      <c r="L4" s="413" t="s">
        <v>24</v>
      </c>
      <c r="M4" s="414" t="s">
        <v>25</v>
      </c>
      <c r="N4" s="414" t="s">
        <v>26</v>
      </c>
      <c r="O4" s="415" t="s">
        <v>27</v>
      </c>
      <c r="P4" s="415" t="s">
        <v>28</v>
      </c>
      <c r="Q4" s="415" t="s">
        <v>193</v>
      </c>
      <c r="R4" s="415" t="s">
        <v>194</v>
      </c>
      <c r="S4" s="805" t="s">
        <v>36</v>
      </c>
      <c r="T4" s="806"/>
      <c r="U4" s="92" t="s">
        <v>195</v>
      </c>
      <c r="V4"/>
      <c r="W4"/>
      <c r="X4"/>
      <c r="Y4"/>
      <c r="Z4"/>
      <c r="AA4"/>
      <c r="AB4"/>
    </row>
    <row r="5" spans="2:28" ht="17.25" customHeight="1">
      <c r="B5" s="87"/>
      <c r="C5" s="3"/>
      <c r="D5" s="3"/>
      <c r="E5" s="772" t="s">
        <v>32</v>
      </c>
      <c r="F5" s="775"/>
      <c r="G5" s="774" t="s">
        <v>196</v>
      </c>
      <c r="H5" s="775"/>
      <c r="I5" s="416">
        <f t="shared" ref="I5:Q5" si="0">I6+I10</f>
        <v>10048</v>
      </c>
      <c r="J5" s="416">
        <f t="shared" si="0"/>
        <v>9149</v>
      </c>
      <c r="K5" s="416">
        <f t="shared" si="0"/>
        <v>9884</v>
      </c>
      <c r="L5" s="416">
        <f t="shared" si="0"/>
        <v>10689</v>
      </c>
      <c r="M5" s="417">
        <f t="shared" si="0"/>
        <v>10042</v>
      </c>
      <c r="N5" s="417">
        <f t="shared" si="0"/>
        <v>10109</v>
      </c>
      <c r="O5" s="416">
        <f t="shared" si="0"/>
        <v>10828</v>
      </c>
      <c r="P5" s="417">
        <f t="shared" si="0"/>
        <v>11082</v>
      </c>
      <c r="Q5" s="416">
        <f t="shared" si="0"/>
        <v>11655</v>
      </c>
      <c r="R5" s="418">
        <v>11756</v>
      </c>
      <c r="S5" s="776">
        <f t="shared" ref="S5:S14" si="1">R5-Q5</f>
        <v>101</v>
      </c>
      <c r="T5" s="777"/>
      <c r="U5" s="93">
        <f>S5/Q5</f>
        <v>8.6658086658086657E-3</v>
      </c>
      <c r="V5"/>
      <c r="W5"/>
      <c r="X5"/>
      <c r="Y5"/>
      <c r="Z5"/>
      <c r="AA5"/>
      <c r="AB5"/>
    </row>
    <row r="6" spans="2:28" s="3" customFormat="1" ht="17.25" customHeight="1">
      <c r="B6" s="87"/>
      <c r="E6" s="353"/>
      <c r="F6" s="785" t="s">
        <v>197</v>
      </c>
      <c r="G6" s="778" t="s">
        <v>198</v>
      </c>
      <c r="H6" s="780"/>
      <c r="I6" s="419">
        <f t="shared" ref="I6" si="2">I7+I8</f>
        <v>5889</v>
      </c>
      <c r="J6" s="419">
        <f>J7+J8</f>
        <v>5423</v>
      </c>
      <c r="K6" s="419">
        <f>K7+K8</f>
        <v>5620</v>
      </c>
      <c r="L6" s="419">
        <f t="shared" ref="L6:R6" si="3">L7+L8</f>
        <v>5787</v>
      </c>
      <c r="M6" s="420">
        <f t="shared" si="3"/>
        <v>6187</v>
      </c>
      <c r="N6" s="420">
        <f t="shared" si="3"/>
        <v>6097</v>
      </c>
      <c r="O6" s="420">
        <f t="shared" si="3"/>
        <v>6113</v>
      </c>
      <c r="P6" s="420">
        <f t="shared" si="3"/>
        <v>5844</v>
      </c>
      <c r="Q6" s="421">
        <f t="shared" si="3"/>
        <v>5563</v>
      </c>
      <c r="R6" s="422">
        <f t="shared" si="3"/>
        <v>5634</v>
      </c>
      <c r="S6" s="770">
        <f t="shared" si="1"/>
        <v>71</v>
      </c>
      <c r="T6" s="771"/>
      <c r="U6" s="98">
        <f t="shared" ref="U6:U18" si="4">S6/Q6</f>
        <v>1.276289771705914E-2</v>
      </c>
    </row>
    <row r="7" spans="2:28" s="3" customFormat="1" ht="17.25" customHeight="1">
      <c r="B7" s="87"/>
      <c r="E7" s="353"/>
      <c r="F7" s="804"/>
      <c r="G7" s="778" t="s">
        <v>199</v>
      </c>
      <c r="H7" s="780"/>
      <c r="I7" s="421">
        <v>5501</v>
      </c>
      <c r="J7" s="421">
        <v>5102</v>
      </c>
      <c r="K7" s="421">
        <v>5313</v>
      </c>
      <c r="L7" s="421">
        <v>5504</v>
      </c>
      <c r="M7" s="423">
        <v>5829</v>
      </c>
      <c r="N7" s="423">
        <v>5699</v>
      </c>
      <c r="O7" s="421">
        <v>5714</v>
      </c>
      <c r="P7" s="423">
        <v>5478</v>
      </c>
      <c r="Q7" s="421">
        <v>5228</v>
      </c>
      <c r="R7" s="424">
        <v>5197</v>
      </c>
      <c r="S7" s="786">
        <f t="shared" si="1"/>
        <v>-31</v>
      </c>
      <c r="T7" s="787"/>
      <c r="U7" s="425">
        <f t="shared" si="4"/>
        <v>-5.9296097934200456E-3</v>
      </c>
    </row>
    <row r="8" spans="2:28" s="3" customFormat="1" ht="17.25" customHeight="1">
      <c r="B8" s="87"/>
      <c r="E8" s="353"/>
      <c r="F8" s="804"/>
      <c r="G8" s="804" t="s">
        <v>200</v>
      </c>
      <c r="H8" s="782"/>
      <c r="I8" s="94">
        <v>388</v>
      </c>
      <c r="J8" s="94">
        <v>321</v>
      </c>
      <c r="K8" s="94">
        <v>307</v>
      </c>
      <c r="L8" s="94">
        <v>283</v>
      </c>
      <c r="M8" s="95">
        <v>358</v>
      </c>
      <c r="N8" s="95">
        <v>398</v>
      </c>
      <c r="O8" s="94">
        <v>399</v>
      </c>
      <c r="P8" s="95">
        <v>366</v>
      </c>
      <c r="Q8" s="94">
        <v>335</v>
      </c>
      <c r="R8" s="426">
        <v>437</v>
      </c>
      <c r="S8" s="783">
        <f t="shared" si="1"/>
        <v>102</v>
      </c>
      <c r="T8" s="784"/>
      <c r="U8" s="98">
        <f t="shared" si="4"/>
        <v>0.30447761194029849</v>
      </c>
    </row>
    <row r="9" spans="2:28" s="3" customFormat="1" ht="17.25" customHeight="1">
      <c r="B9" s="87"/>
      <c r="E9" s="353"/>
      <c r="F9" s="781"/>
      <c r="G9" s="354"/>
      <c r="H9" s="427" t="s">
        <v>201</v>
      </c>
      <c r="I9" s="94">
        <v>278</v>
      </c>
      <c r="J9" s="94">
        <v>225</v>
      </c>
      <c r="K9" s="94">
        <v>232</v>
      </c>
      <c r="L9" s="94">
        <v>227</v>
      </c>
      <c r="M9" s="95">
        <v>293</v>
      </c>
      <c r="N9" s="95">
        <v>331</v>
      </c>
      <c r="O9" s="94">
        <v>338</v>
      </c>
      <c r="P9" s="95">
        <v>303</v>
      </c>
      <c r="Q9" s="94">
        <v>297</v>
      </c>
      <c r="R9" s="426">
        <v>396</v>
      </c>
      <c r="S9" s="770">
        <f t="shared" si="1"/>
        <v>99</v>
      </c>
      <c r="T9" s="771"/>
      <c r="U9" s="98">
        <f t="shared" si="4"/>
        <v>0.33333333333333331</v>
      </c>
    </row>
    <row r="10" spans="2:28" s="3" customFormat="1" ht="17.25" customHeight="1">
      <c r="B10" s="87"/>
      <c r="E10" s="353"/>
      <c r="F10" s="785" t="s">
        <v>34</v>
      </c>
      <c r="G10" s="778" t="s">
        <v>198</v>
      </c>
      <c r="H10" s="780"/>
      <c r="I10" s="96">
        <f t="shared" ref="I10:Q10" si="5">I11+I12</f>
        <v>4159</v>
      </c>
      <c r="J10" s="96">
        <f t="shared" si="5"/>
        <v>3726</v>
      </c>
      <c r="K10" s="96">
        <f t="shared" si="5"/>
        <v>4264</v>
      </c>
      <c r="L10" s="96">
        <f t="shared" si="5"/>
        <v>4902</v>
      </c>
      <c r="M10" s="97">
        <f t="shared" si="5"/>
        <v>3855</v>
      </c>
      <c r="N10" s="97">
        <f t="shared" si="5"/>
        <v>4012</v>
      </c>
      <c r="O10" s="96">
        <f t="shared" si="5"/>
        <v>4715</v>
      </c>
      <c r="P10" s="97">
        <f t="shared" si="5"/>
        <v>5238</v>
      </c>
      <c r="Q10" s="96">
        <f t="shared" si="5"/>
        <v>6092</v>
      </c>
      <c r="R10" s="428">
        <v>6122</v>
      </c>
      <c r="S10" s="770">
        <f t="shared" si="1"/>
        <v>30</v>
      </c>
      <c r="T10" s="771"/>
      <c r="U10" s="98">
        <f t="shared" si="4"/>
        <v>4.9244911359159552E-3</v>
      </c>
    </row>
    <row r="11" spans="2:28" s="3" customFormat="1" ht="17.25" customHeight="1">
      <c r="B11" s="87"/>
      <c r="E11" s="353"/>
      <c r="F11" s="803"/>
      <c r="G11" s="778" t="s">
        <v>202</v>
      </c>
      <c r="H11" s="780"/>
      <c r="I11" s="421">
        <v>2328</v>
      </c>
      <c r="J11" s="421">
        <v>2303</v>
      </c>
      <c r="K11" s="421">
        <v>2814</v>
      </c>
      <c r="L11" s="421">
        <v>3303</v>
      </c>
      <c r="M11" s="423">
        <v>1999</v>
      </c>
      <c r="N11" s="423">
        <v>2019</v>
      </c>
      <c r="O11" s="421">
        <v>2274</v>
      </c>
      <c r="P11" s="423">
        <v>2299</v>
      </c>
      <c r="Q11" s="421">
        <v>2436</v>
      </c>
      <c r="R11" s="424">
        <v>1978</v>
      </c>
      <c r="S11" s="786">
        <f t="shared" si="1"/>
        <v>-458</v>
      </c>
      <c r="T11" s="787"/>
      <c r="U11" s="425">
        <f t="shared" si="4"/>
        <v>-0.18801313628899835</v>
      </c>
    </row>
    <row r="12" spans="2:28" s="3" customFormat="1" ht="17.25" customHeight="1">
      <c r="B12" s="87"/>
      <c r="E12" s="353"/>
      <c r="F12" s="803"/>
      <c r="G12" s="804" t="s">
        <v>203</v>
      </c>
      <c r="H12" s="782"/>
      <c r="I12" s="94">
        <v>1831</v>
      </c>
      <c r="J12" s="94">
        <v>1423</v>
      </c>
      <c r="K12" s="94">
        <v>1450</v>
      </c>
      <c r="L12" s="94">
        <v>1599</v>
      </c>
      <c r="M12" s="95">
        <v>1856</v>
      </c>
      <c r="N12" s="95">
        <v>1993</v>
      </c>
      <c r="O12" s="94">
        <v>2441</v>
      </c>
      <c r="P12" s="95">
        <v>2939</v>
      </c>
      <c r="Q12" s="94">
        <v>3656</v>
      </c>
      <c r="R12" s="426">
        <v>4144</v>
      </c>
      <c r="S12" s="783">
        <f t="shared" si="1"/>
        <v>488</v>
      </c>
      <c r="T12" s="784"/>
      <c r="U12" s="98">
        <f t="shared" si="4"/>
        <v>0.13347921225382933</v>
      </c>
    </row>
    <row r="13" spans="2:28" s="3" customFormat="1" ht="17.25" customHeight="1">
      <c r="B13" s="87"/>
      <c r="E13" s="354"/>
      <c r="F13" s="781"/>
      <c r="G13" s="354"/>
      <c r="H13" s="427" t="s">
        <v>204</v>
      </c>
      <c r="I13" s="94">
        <v>1365</v>
      </c>
      <c r="J13" s="94">
        <v>1113</v>
      </c>
      <c r="K13" s="94">
        <v>1168</v>
      </c>
      <c r="L13" s="94">
        <v>1403</v>
      </c>
      <c r="M13" s="95">
        <v>1685</v>
      </c>
      <c r="N13" s="95">
        <v>1877</v>
      </c>
      <c r="O13" s="94">
        <v>2322</v>
      </c>
      <c r="P13" s="95">
        <v>2829</v>
      </c>
      <c r="Q13" s="94">
        <v>3557</v>
      </c>
      <c r="R13" s="426">
        <v>4053</v>
      </c>
      <c r="S13" s="770">
        <f t="shared" si="1"/>
        <v>496</v>
      </c>
      <c r="T13" s="771"/>
      <c r="U13" s="98">
        <f t="shared" si="4"/>
        <v>0.13944335113859993</v>
      </c>
    </row>
    <row r="14" spans="2:28" s="3" customFormat="1" ht="17.25" customHeight="1">
      <c r="B14" s="87"/>
      <c r="E14" s="796" t="s">
        <v>205</v>
      </c>
      <c r="F14" s="797"/>
      <c r="G14" s="797"/>
      <c r="H14" s="798"/>
      <c r="I14" s="419">
        <f t="shared" ref="I14:R14" si="6">I7+I11</f>
        <v>7829</v>
      </c>
      <c r="J14" s="419">
        <f t="shared" si="6"/>
        <v>7405</v>
      </c>
      <c r="K14" s="419">
        <f t="shared" si="6"/>
        <v>8127</v>
      </c>
      <c r="L14" s="419">
        <f t="shared" si="6"/>
        <v>8807</v>
      </c>
      <c r="M14" s="420">
        <f t="shared" si="6"/>
        <v>7828</v>
      </c>
      <c r="N14" s="420">
        <f t="shared" si="6"/>
        <v>7718</v>
      </c>
      <c r="O14" s="419">
        <f t="shared" si="6"/>
        <v>7988</v>
      </c>
      <c r="P14" s="420">
        <f t="shared" si="6"/>
        <v>7777</v>
      </c>
      <c r="Q14" s="419">
        <f t="shared" si="6"/>
        <v>7664</v>
      </c>
      <c r="R14" s="422">
        <f t="shared" si="6"/>
        <v>7175</v>
      </c>
      <c r="S14" s="786">
        <f t="shared" si="1"/>
        <v>-489</v>
      </c>
      <c r="T14" s="787"/>
      <c r="U14" s="425">
        <f t="shared" si="4"/>
        <v>-6.3804801670146141E-2</v>
      </c>
    </row>
    <row r="15" spans="2:28" s="3" customFormat="1" ht="17.25" customHeight="1">
      <c r="B15" s="87"/>
      <c r="E15" s="354"/>
      <c r="F15" s="99"/>
      <c r="G15" s="778" t="s">
        <v>206</v>
      </c>
      <c r="H15" s="780"/>
      <c r="I15" s="429">
        <f t="shared" ref="I15:R15" si="7">I14/I5</f>
        <v>0.77916003184713378</v>
      </c>
      <c r="J15" s="429">
        <f t="shared" si="7"/>
        <v>0.80937807410645968</v>
      </c>
      <c r="K15" s="429">
        <f t="shared" si="7"/>
        <v>0.82223796033994334</v>
      </c>
      <c r="L15" s="429">
        <f t="shared" si="7"/>
        <v>0.8239311441669005</v>
      </c>
      <c r="M15" s="430">
        <f t="shared" si="7"/>
        <v>0.7795259908384784</v>
      </c>
      <c r="N15" s="430">
        <f t="shared" si="7"/>
        <v>0.76347808883173407</v>
      </c>
      <c r="O15" s="429">
        <f t="shared" si="7"/>
        <v>0.73771702992242338</v>
      </c>
      <c r="P15" s="430">
        <f t="shared" si="7"/>
        <v>0.70176863382060994</v>
      </c>
      <c r="Q15" s="429">
        <f t="shared" si="7"/>
        <v>0.65757185757185754</v>
      </c>
      <c r="R15" s="431">
        <f t="shared" si="7"/>
        <v>0.61032664171486906</v>
      </c>
      <c r="S15" s="794">
        <v>-4.8</v>
      </c>
      <c r="T15" s="795"/>
      <c r="U15" s="432" t="s">
        <v>60</v>
      </c>
    </row>
    <row r="16" spans="2:28" s="3" customFormat="1" ht="17.25" customHeight="1">
      <c r="B16" s="87"/>
      <c r="E16" s="796" t="s">
        <v>207</v>
      </c>
      <c r="F16" s="797"/>
      <c r="G16" s="797"/>
      <c r="H16" s="798"/>
      <c r="I16" s="419">
        <f t="shared" ref="I16:R16" si="8">I8+I12</f>
        <v>2219</v>
      </c>
      <c r="J16" s="419">
        <f t="shared" si="8"/>
        <v>1744</v>
      </c>
      <c r="K16" s="419">
        <f t="shared" si="8"/>
        <v>1757</v>
      </c>
      <c r="L16" s="419">
        <f t="shared" si="8"/>
        <v>1882</v>
      </c>
      <c r="M16" s="420">
        <f t="shared" si="8"/>
        <v>2214</v>
      </c>
      <c r="N16" s="420">
        <f t="shared" si="8"/>
        <v>2391</v>
      </c>
      <c r="O16" s="419">
        <f t="shared" si="8"/>
        <v>2840</v>
      </c>
      <c r="P16" s="420">
        <f t="shared" si="8"/>
        <v>3305</v>
      </c>
      <c r="Q16" s="419">
        <f t="shared" si="8"/>
        <v>3991</v>
      </c>
      <c r="R16" s="422">
        <f t="shared" si="8"/>
        <v>4581</v>
      </c>
      <c r="S16" s="799">
        <f t="shared" ref="S16" si="9">R16-Q16</f>
        <v>590</v>
      </c>
      <c r="T16" s="800"/>
      <c r="U16" s="98">
        <f t="shared" si="4"/>
        <v>0.14783262340265599</v>
      </c>
    </row>
    <row r="17" spans="2:28" s="3" customFormat="1" ht="17.25" customHeight="1">
      <c r="B17" s="87"/>
      <c r="E17" s="353"/>
      <c r="F17" s="100"/>
      <c r="G17" s="796" t="s">
        <v>208</v>
      </c>
      <c r="H17" s="798"/>
      <c r="I17" s="429">
        <f t="shared" ref="I17:R17" si="10">I16/I5</f>
        <v>0.22083996815286625</v>
      </c>
      <c r="J17" s="429">
        <f t="shared" si="10"/>
        <v>0.19062192589354027</v>
      </c>
      <c r="K17" s="429">
        <f t="shared" si="10"/>
        <v>0.17776203966005666</v>
      </c>
      <c r="L17" s="429">
        <f t="shared" si="10"/>
        <v>0.17606885583309945</v>
      </c>
      <c r="M17" s="430">
        <f t="shared" si="10"/>
        <v>0.2204740091615216</v>
      </c>
      <c r="N17" s="430">
        <f t="shared" si="10"/>
        <v>0.2365219111682659</v>
      </c>
      <c r="O17" s="429">
        <f t="shared" si="10"/>
        <v>0.26228297007757667</v>
      </c>
      <c r="P17" s="430">
        <f t="shared" si="10"/>
        <v>0.29823136617939</v>
      </c>
      <c r="Q17" s="429">
        <f t="shared" si="10"/>
        <v>0.3424281424281424</v>
      </c>
      <c r="R17" s="431">
        <f t="shared" si="10"/>
        <v>0.389673358285131</v>
      </c>
      <c r="S17" s="801">
        <v>4.8</v>
      </c>
      <c r="T17" s="802"/>
      <c r="U17" s="433" t="s">
        <v>60</v>
      </c>
    </row>
    <row r="18" spans="2:28" s="3" customFormat="1" ht="17.25" customHeight="1">
      <c r="B18" s="87"/>
      <c r="E18" s="353"/>
      <c r="F18" s="796" t="s">
        <v>209</v>
      </c>
      <c r="G18" s="797"/>
      <c r="H18" s="798"/>
      <c r="I18" s="421">
        <f t="shared" ref="I18:O18" si="11">I9+I13</f>
        <v>1643</v>
      </c>
      <c r="J18" s="421">
        <f t="shared" si="11"/>
        <v>1338</v>
      </c>
      <c r="K18" s="421">
        <f t="shared" si="11"/>
        <v>1400</v>
      </c>
      <c r="L18" s="421">
        <f t="shared" si="11"/>
        <v>1630</v>
      </c>
      <c r="M18" s="423">
        <f t="shared" si="11"/>
        <v>1978</v>
      </c>
      <c r="N18" s="423">
        <f t="shared" si="11"/>
        <v>2208</v>
      </c>
      <c r="O18" s="421">
        <f t="shared" si="11"/>
        <v>2660</v>
      </c>
      <c r="P18" s="423">
        <f>P9+P13</f>
        <v>3132</v>
      </c>
      <c r="Q18" s="421">
        <f>Q9+Q13</f>
        <v>3854</v>
      </c>
      <c r="R18" s="424">
        <f>R9+R13</f>
        <v>4449</v>
      </c>
      <c r="S18" s="770">
        <f t="shared" ref="S18" si="12">R18-Q18</f>
        <v>595</v>
      </c>
      <c r="T18" s="771"/>
      <c r="U18" s="98">
        <f t="shared" si="4"/>
        <v>0.15438505448884277</v>
      </c>
    </row>
    <row r="19" spans="2:28" s="3" customFormat="1" ht="17.25" customHeight="1">
      <c r="B19" s="87"/>
      <c r="E19" s="354"/>
      <c r="F19" s="354"/>
      <c r="G19" s="778" t="s">
        <v>210</v>
      </c>
      <c r="H19" s="780"/>
      <c r="I19" s="101">
        <f t="shared" ref="I19:R19" si="13">I18/I5</f>
        <v>0.16351512738853502</v>
      </c>
      <c r="J19" s="101">
        <f t="shared" si="13"/>
        <v>0.14624549131052575</v>
      </c>
      <c r="K19" s="101">
        <f t="shared" si="13"/>
        <v>0.14164305949008499</v>
      </c>
      <c r="L19" s="101">
        <f t="shared" si="13"/>
        <v>0.15249321732622323</v>
      </c>
      <c r="M19" s="102">
        <f t="shared" si="13"/>
        <v>0.19697271459868551</v>
      </c>
      <c r="N19" s="102">
        <f t="shared" si="13"/>
        <v>0.21841923038876249</v>
      </c>
      <c r="O19" s="101">
        <f t="shared" si="13"/>
        <v>0.24565940155153307</v>
      </c>
      <c r="P19" s="102">
        <f t="shared" si="13"/>
        <v>0.28262046561992421</v>
      </c>
      <c r="Q19" s="101">
        <f t="shared" si="13"/>
        <v>0.33067353067353067</v>
      </c>
      <c r="R19" s="434">
        <f t="shared" si="13"/>
        <v>0.37844504933650902</v>
      </c>
      <c r="S19" s="801">
        <v>4.7</v>
      </c>
      <c r="T19" s="802"/>
      <c r="U19" s="433" t="s">
        <v>60</v>
      </c>
    </row>
    <row r="20" spans="2:28" s="3" customFormat="1" ht="17.25" customHeight="1">
      <c r="B20" s="87"/>
      <c r="E20" s="103"/>
      <c r="F20" s="104"/>
      <c r="G20" s="103"/>
      <c r="H20" s="103"/>
      <c r="I20" s="105"/>
      <c r="J20" s="105"/>
      <c r="K20" s="105"/>
      <c r="L20" s="105"/>
      <c r="M20" s="105"/>
      <c r="N20" s="317"/>
      <c r="O20" s="317"/>
      <c r="P20" s="105"/>
      <c r="Q20" s="317"/>
      <c r="R20" s="317"/>
      <c r="S20" s="435"/>
      <c r="T20" s="436"/>
      <c r="U20" s="106"/>
    </row>
    <row r="21" spans="2:28" ht="17.25" customHeight="1">
      <c r="B21" s="87"/>
      <c r="C21" s="3"/>
      <c r="D21" s="3"/>
      <c r="E21" s="772" t="s">
        <v>211</v>
      </c>
      <c r="F21" s="773"/>
      <c r="G21" s="774" t="s">
        <v>212</v>
      </c>
      <c r="H21" s="775"/>
      <c r="I21" s="413" t="s">
        <v>76</v>
      </c>
      <c r="J21" s="416">
        <f t="shared" ref="J21:Q21" si="14">J22+J25</f>
        <v>331</v>
      </c>
      <c r="K21" s="416">
        <f t="shared" si="14"/>
        <v>643</v>
      </c>
      <c r="L21" s="416">
        <f t="shared" si="14"/>
        <v>961</v>
      </c>
      <c r="M21" s="417">
        <f t="shared" si="14"/>
        <v>1352</v>
      </c>
      <c r="N21" s="417">
        <f t="shared" si="14"/>
        <v>1387</v>
      </c>
      <c r="O21" s="416">
        <f t="shared" si="14"/>
        <v>1642</v>
      </c>
      <c r="P21" s="417">
        <f t="shared" si="14"/>
        <v>1793</v>
      </c>
      <c r="Q21" s="416">
        <f t="shared" si="14"/>
        <v>2103</v>
      </c>
      <c r="R21" s="418">
        <v>2889</v>
      </c>
      <c r="S21" s="776">
        <f t="shared" ref="S21:S29" si="15">R21-Q21</f>
        <v>786</v>
      </c>
      <c r="T21" s="777"/>
      <c r="U21" s="107">
        <f t="shared" ref="U21:U29" si="16">S21/Q21</f>
        <v>0.37375178316690444</v>
      </c>
      <c r="V21"/>
      <c r="W21"/>
      <c r="X21"/>
      <c r="Y21"/>
      <c r="Z21"/>
      <c r="AA21"/>
      <c r="AB21"/>
    </row>
    <row r="22" spans="2:28" s="3" customFormat="1" ht="17.25" customHeight="1">
      <c r="B22" s="87"/>
      <c r="E22" s="353"/>
      <c r="F22" s="769" t="s">
        <v>33</v>
      </c>
      <c r="G22" s="778" t="s">
        <v>198</v>
      </c>
      <c r="H22" s="780"/>
      <c r="I22" s="117" t="s">
        <v>76</v>
      </c>
      <c r="J22" s="96">
        <f t="shared" ref="J22:Q22" si="17">J23+J24</f>
        <v>237</v>
      </c>
      <c r="K22" s="96">
        <f t="shared" si="17"/>
        <v>411</v>
      </c>
      <c r="L22" s="96">
        <f t="shared" si="17"/>
        <v>507</v>
      </c>
      <c r="M22" s="97">
        <f t="shared" si="17"/>
        <v>604</v>
      </c>
      <c r="N22" s="97">
        <f t="shared" si="17"/>
        <v>678</v>
      </c>
      <c r="O22" s="96">
        <f t="shared" si="17"/>
        <v>736</v>
      </c>
      <c r="P22" s="97">
        <f t="shared" si="17"/>
        <v>687</v>
      </c>
      <c r="Q22" s="96">
        <f t="shared" si="17"/>
        <v>714</v>
      </c>
      <c r="R22" s="428">
        <v>1076</v>
      </c>
      <c r="S22" s="770">
        <f t="shared" si="15"/>
        <v>362</v>
      </c>
      <c r="T22" s="771"/>
      <c r="U22" s="108">
        <f t="shared" si="16"/>
        <v>0.50700280112044815</v>
      </c>
    </row>
    <row r="23" spans="2:28" s="3" customFormat="1" ht="17.25" customHeight="1">
      <c r="B23" s="87"/>
      <c r="E23" s="353"/>
      <c r="F23" s="769"/>
      <c r="G23" s="778" t="s">
        <v>213</v>
      </c>
      <c r="H23" s="780"/>
      <c r="I23" s="437" t="s">
        <v>76</v>
      </c>
      <c r="J23" s="421">
        <v>218</v>
      </c>
      <c r="K23" s="421">
        <v>384</v>
      </c>
      <c r="L23" s="421">
        <v>453</v>
      </c>
      <c r="M23" s="423">
        <v>524</v>
      </c>
      <c r="N23" s="423">
        <v>562</v>
      </c>
      <c r="O23" s="438">
        <v>623</v>
      </c>
      <c r="P23" s="423">
        <v>604</v>
      </c>
      <c r="Q23" s="421">
        <v>592</v>
      </c>
      <c r="R23" s="424">
        <v>899</v>
      </c>
      <c r="S23" s="770">
        <f t="shared" si="15"/>
        <v>307</v>
      </c>
      <c r="T23" s="771"/>
      <c r="U23" s="98">
        <f t="shared" si="16"/>
        <v>0.51858108108108103</v>
      </c>
    </row>
    <row r="24" spans="2:28" s="3" customFormat="1" ht="17.25" customHeight="1">
      <c r="B24" s="87"/>
      <c r="E24" s="353"/>
      <c r="F24" s="769"/>
      <c r="G24" s="781" t="s">
        <v>214</v>
      </c>
      <c r="H24" s="782"/>
      <c r="I24" s="118" t="s">
        <v>76</v>
      </c>
      <c r="J24" s="94">
        <v>19</v>
      </c>
      <c r="K24" s="94">
        <v>27</v>
      </c>
      <c r="L24" s="94">
        <v>54</v>
      </c>
      <c r="M24" s="95">
        <v>80</v>
      </c>
      <c r="N24" s="95">
        <v>116</v>
      </c>
      <c r="O24" s="110">
        <v>113</v>
      </c>
      <c r="P24" s="95">
        <v>83</v>
      </c>
      <c r="Q24" s="94">
        <v>122</v>
      </c>
      <c r="R24" s="426">
        <v>177</v>
      </c>
      <c r="S24" s="783">
        <f t="shared" si="15"/>
        <v>55</v>
      </c>
      <c r="T24" s="784"/>
      <c r="U24" s="111">
        <f t="shared" si="16"/>
        <v>0.45081967213114754</v>
      </c>
    </row>
    <row r="25" spans="2:28" s="3" customFormat="1" ht="17.25" customHeight="1">
      <c r="B25" s="87"/>
      <c r="E25" s="353"/>
      <c r="F25" s="769" t="s">
        <v>34</v>
      </c>
      <c r="G25" s="778" t="s">
        <v>198</v>
      </c>
      <c r="H25" s="780"/>
      <c r="I25" s="117" t="s">
        <v>76</v>
      </c>
      <c r="J25" s="96">
        <f t="shared" ref="J25:R25" si="18">J26+J27</f>
        <v>94</v>
      </c>
      <c r="K25" s="96">
        <f t="shared" si="18"/>
        <v>232</v>
      </c>
      <c r="L25" s="96">
        <f t="shared" si="18"/>
        <v>454</v>
      </c>
      <c r="M25" s="97">
        <f t="shared" si="18"/>
        <v>748</v>
      </c>
      <c r="N25" s="97">
        <f t="shared" si="18"/>
        <v>709</v>
      </c>
      <c r="O25" s="96">
        <f t="shared" si="18"/>
        <v>906</v>
      </c>
      <c r="P25" s="97">
        <f t="shared" si="18"/>
        <v>1106</v>
      </c>
      <c r="Q25" s="96">
        <f t="shared" si="18"/>
        <v>1389</v>
      </c>
      <c r="R25" s="428">
        <f t="shared" si="18"/>
        <v>1813</v>
      </c>
      <c r="S25" s="770">
        <f t="shared" si="15"/>
        <v>424</v>
      </c>
      <c r="T25" s="771"/>
      <c r="U25" s="109">
        <f t="shared" si="16"/>
        <v>0.30525557955363569</v>
      </c>
    </row>
    <row r="26" spans="2:28" s="3" customFormat="1" ht="17.25" customHeight="1">
      <c r="B26" s="87"/>
      <c r="E26" s="353"/>
      <c r="F26" s="769"/>
      <c r="G26" s="792" t="s">
        <v>215</v>
      </c>
      <c r="H26" s="793"/>
      <c r="I26" s="437" t="s">
        <v>76</v>
      </c>
      <c r="J26" s="421">
        <v>50</v>
      </c>
      <c r="K26" s="421">
        <v>54</v>
      </c>
      <c r="L26" s="421">
        <v>133</v>
      </c>
      <c r="M26" s="423">
        <v>135</v>
      </c>
      <c r="N26" s="423">
        <v>117</v>
      </c>
      <c r="O26" s="438">
        <v>146</v>
      </c>
      <c r="P26" s="423">
        <v>213</v>
      </c>
      <c r="Q26" s="421">
        <v>221</v>
      </c>
      <c r="R26" s="424">
        <v>311</v>
      </c>
      <c r="S26" s="770">
        <f t="shared" si="15"/>
        <v>90</v>
      </c>
      <c r="T26" s="771"/>
      <c r="U26" s="98">
        <f t="shared" si="16"/>
        <v>0.40723981900452488</v>
      </c>
    </row>
    <row r="27" spans="2:28" s="3" customFormat="1" ht="17.25" customHeight="1">
      <c r="B27" s="87"/>
      <c r="E27" s="353"/>
      <c r="F27" s="785"/>
      <c r="G27" s="781" t="s">
        <v>216</v>
      </c>
      <c r="H27" s="782"/>
      <c r="I27" s="118" t="s">
        <v>76</v>
      </c>
      <c r="J27" s="94">
        <v>44</v>
      </c>
      <c r="K27" s="94">
        <v>178</v>
      </c>
      <c r="L27" s="94">
        <v>321</v>
      </c>
      <c r="M27" s="95">
        <v>613</v>
      </c>
      <c r="N27" s="95">
        <v>592</v>
      </c>
      <c r="O27" s="110">
        <v>760</v>
      </c>
      <c r="P27" s="95">
        <v>893</v>
      </c>
      <c r="Q27" s="94">
        <v>1168</v>
      </c>
      <c r="R27" s="426">
        <v>1502</v>
      </c>
      <c r="S27" s="783">
        <f t="shared" si="15"/>
        <v>334</v>
      </c>
      <c r="T27" s="784"/>
      <c r="U27" s="111">
        <f t="shared" si="16"/>
        <v>0.28595890410958902</v>
      </c>
    </row>
    <row r="28" spans="2:28" s="3" customFormat="1" ht="17.25" customHeight="1">
      <c r="B28" s="87"/>
      <c r="E28" s="778" t="s">
        <v>217</v>
      </c>
      <c r="F28" s="779"/>
      <c r="G28" s="779"/>
      <c r="H28" s="780"/>
      <c r="I28" s="437" t="s">
        <v>76</v>
      </c>
      <c r="J28" s="421">
        <f t="shared" ref="J28:R29" si="19">J23+J26</f>
        <v>268</v>
      </c>
      <c r="K28" s="421">
        <f t="shared" si="19"/>
        <v>438</v>
      </c>
      <c r="L28" s="421">
        <f t="shared" si="19"/>
        <v>586</v>
      </c>
      <c r="M28" s="423">
        <f t="shared" si="19"/>
        <v>659</v>
      </c>
      <c r="N28" s="423">
        <f t="shared" si="19"/>
        <v>679</v>
      </c>
      <c r="O28" s="421">
        <f t="shared" si="19"/>
        <v>769</v>
      </c>
      <c r="P28" s="423">
        <f t="shared" si="19"/>
        <v>817</v>
      </c>
      <c r="Q28" s="421">
        <f t="shared" si="19"/>
        <v>813</v>
      </c>
      <c r="R28" s="424">
        <f t="shared" si="19"/>
        <v>1210</v>
      </c>
      <c r="S28" s="770">
        <f t="shared" si="15"/>
        <v>397</v>
      </c>
      <c r="T28" s="771"/>
      <c r="U28" s="98">
        <f t="shared" si="16"/>
        <v>0.48831488314883148</v>
      </c>
    </row>
    <row r="29" spans="2:28" s="3" customFormat="1" ht="17.25" customHeight="1">
      <c r="B29" s="87"/>
      <c r="E29" s="778" t="s">
        <v>218</v>
      </c>
      <c r="F29" s="779"/>
      <c r="G29" s="779"/>
      <c r="H29" s="780"/>
      <c r="I29" s="437" t="s">
        <v>76</v>
      </c>
      <c r="J29" s="421">
        <f t="shared" si="19"/>
        <v>63</v>
      </c>
      <c r="K29" s="421">
        <f t="shared" si="19"/>
        <v>205</v>
      </c>
      <c r="L29" s="421">
        <f t="shared" si="19"/>
        <v>375</v>
      </c>
      <c r="M29" s="423">
        <f t="shared" si="19"/>
        <v>693</v>
      </c>
      <c r="N29" s="423">
        <f t="shared" si="19"/>
        <v>708</v>
      </c>
      <c r="O29" s="421">
        <f t="shared" si="19"/>
        <v>873</v>
      </c>
      <c r="P29" s="423">
        <f t="shared" si="19"/>
        <v>976</v>
      </c>
      <c r="Q29" s="421">
        <f t="shared" si="19"/>
        <v>1290</v>
      </c>
      <c r="R29" s="424">
        <f t="shared" si="19"/>
        <v>1679</v>
      </c>
      <c r="S29" s="770">
        <f t="shared" si="15"/>
        <v>389</v>
      </c>
      <c r="T29" s="771"/>
      <c r="U29" s="98">
        <f t="shared" si="16"/>
        <v>0.30155038759689923</v>
      </c>
    </row>
    <row r="30" spans="2:28" s="3" customFormat="1" ht="17.25" customHeight="1">
      <c r="B30" s="87"/>
      <c r="E30" s="112"/>
      <c r="F30" s="112"/>
      <c r="G30" s="112"/>
      <c r="H30" s="112"/>
      <c r="I30" s="113"/>
      <c r="J30" s="113"/>
      <c r="K30" s="113"/>
      <c r="L30" s="113"/>
      <c r="M30" s="113"/>
      <c r="N30" s="317"/>
      <c r="O30" s="317"/>
      <c r="P30" s="113"/>
      <c r="Q30" s="317"/>
      <c r="R30" s="317"/>
      <c r="S30" s="436"/>
      <c r="T30" s="436"/>
      <c r="U30" s="114"/>
    </row>
    <row r="31" spans="2:28" ht="17.25" customHeight="1">
      <c r="B31" s="87"/>
      <c r="C31" s="3"/>
      <c r="D31" s="3"/>
      <c r="E31" s="772" t="s">
        <v>219</v>
      </c>
      <c r="F31" s="773"/>
      <c r="G31" s="774" t="s">
        <v>212</v>
      </c>
      <c r="H31" s="775"/>
      <c r="I31" s="416">
        <f t="shared" ref="I31:Q31" si="20">I32+I35</f>
        <v>1740</v>
      </c>
      <c r="J31" s="416">
        <f t="shared" si="20"/>
        <v>1562</v>
      </c>
      <c r="K31" s="416">
        <f t="shared" si="20"/>
        <v>2125</v>
      </c>
      <c r="L31" s="416">
        <f t="shared" si="20"/>
        <v>2476</v>
      </c>
      <c r="M31" s="417">
        <f t="shared" si="20"/>
        <v>2175</v>
      </c>
      <c r="N31" s="417">
        <f t="shared" si="20"/>
        <v>2269</v>
      </c>
      <c r="O31" s="416">
        <f t="shared" si="20"/>
        <v>2241</v>
      </c>
      <c r="P31" s="417">
        <f t="shared" si="20"/>
        <v>2218</v>
      </c>
      <c r="Q31" s="416">
        <f t="shared" si="20"/>
        <v>2121</v>
      </c>
      <c r="R31" s="418">
        <v>2085</v>
      </c>
      <c r="S31" s="788">
        <f t="shared" ref="S31:S39" si="21">R31-Q31</f>
        <v>-36</v>
      </c>
      <c r="T31" s="789"/>
      <c r="U31" s="439">
        <f t="shared" ref="U31:U39" si="22">S31/Q31</f>
        <v>-1.6973125884016973E-2</v>
      </c>
      <c r="V31"/>
      <c r="W31"/>
      <c r="X31"/>
      <c r="Y31"/>
      <c r="Z31"/>
      <c r="AA31"/>
      <c r="AB31"/>
    </row>
    <row r="32" spans="2:28" s="3" customFormat="1" ht="17.25" customHeight="1">
      <c r="B32" s="87"/>
      <c r="E32" s="353"/>
      <c r="F32" s="769" t="s">
        <v>33</v>
      </c>
      <c r="G32" s="778" t="s">
        <v>198</v>
      </c>
      <c r="H32" s="780"/>
      <c r="I32" s="96">
        <f t="shared" ref="I32:R32" si="23">I33+I34</f>
        <v>1142</v>
      </c>
      <c r="J32" s="96">
        <f t="shared" si="23"/>
        <v>914</v>
      </c>
      <c r="K32" s="96">
        <f t="shared" si="23"/>
        <v>1130</v>
      </c>
      <c r="L32" s="96">
        <f t="shared" si="23"/>
        <v>1274</v>
      </c>
      <c r="M32" s="97">
        <f t="shared" si="23"/>
        <v>1548</v>
      </c>
      <c r="N32" s="97">
        <f t="shared" si="23"/>
        <v>1506</v>
      </c>
      <c r="O32" s="96">
        <f t="shared" si="23"/>
        <v>1403</v>
      </c>
      <c r="P32" s="97">
        <f t="shared" si="23"/>
        <v>1248</v>
      </c>
      <c r="Q32" s="96">
        <f t="shared" si="23"/>
        <v>1097</v>
      </c>
      <c r="R32" s="428">
        <f t="shared" si="23"/>
        <v>952</v>
      </c>
      <c r="S32" s="786">
        <f t="shared" si="21"/>
        <v>-145</v>
      </c>
      <c r="T32" s="787"/>
      <c r="U32" s="440">
        <f t="shared" si="22"/>
        <v>-0.13217866909753875</v>
      </c>
    </row>
    <row r="33" spans="2:28" s="3" customFormat="1" ht="17.25" customHeight="1">
      <c r="B33" s="87"/>
      <c r="E33" s="353"/>
      <c r="F33" s="769"/>
      <c r="G33" s="778" t="s">
        <v>213</v>
      </c>
      <c r="H33" s="780"/>
      <c r="I33" s="421">
        <v>1051</v>
      </c>
      <c r="J33" s="421">
        <v>853</v>
      </c>
      <c r="K33" s="421">
        <v>1062</v>
      </c>
      <c r="L33" s="421">
        <v>1210</v>
      </c>
      <c r="M33" s="423">
        <v>1436</v>
      </c>
      <c r="N33" s="423">
        <v>1397</v>
      </c>
      <c r="O33" s="438">
        <v>1273</v>
      </c>
      <c r="P33" s="423">
        <v>1146</v>
      </c>
      <c r="Q33" s="421">
        <v>1012</v>
      </c>
      <c r="R33" s="424">
        <v>871</v>
      </c>
      <c r="S33" s="786">
        <f t="shared" si="21"/>
        <v>-141</v>
      </c>
      <c r="T33" s="787"/>
      <c r="U33" s="425">
        <f t="shared" si="22"/>
        <v>-0.13932806324110672</v>
      </c>
    </row>
    <row r="34" spans="2:28" s="3" customFormat="1" ht="17.25" customHeight="1">
      <c r="B34" s="87"/>
      <c r="E34" s="353"/>
      <c r="F34" s="769"/>
      <c r="G34" s="781" t="s">
        <v>214</v>
      </c>
      <c r="H34" s="782"/>
      <c r="I34" s="94">
        <v>91</v>
      </c>
      <c r="J34" s="94">
        <v>61</v>
      </c>
      <c r="K34" s="94">
        <v>68</v>
      </c>
      <c r="L34" s="94">
        <v>64</v>
      </c>
      <c r="M34" s="95">
        <v>112</v>
      </c>
      <c r="N34" s="95">
        <v>109</v>
      </c>
      <c r="O34" s="110">
        <v>130</v>
      </c>
      <c r="P34" s="95">
        <v>102</v>
      </c>
      <c r="Q34" s="94">
        <v>85</v>
      </c>
      <c r="R34" s="426">
        <v>81</v>
      </c>
      <c r="S34" s="790">
        <f t="shared" si="21"/>
        <v>-4</v>
      </c>
      <c r="T34" s="791"/>
      <c r="U34" s="441">
        <f t="shared" si="22"/>
        <v>-4.7058823529411764E-2</v>
      </c>
    </row>
    <row r="35" spans="2:28" s="3" customFormat="1" ht="17.25" customHeight="1">
      <c r="B35" s="87"/>
      <c r="E35" s="353"/>
      <c r="F35" s="769" t="s">
        <v>34</v>
      </c>
      <c r="G35" s="778" t="s">
        <v>198</v>
      </c>
      <c r="H35" s="780"/>
      <c r="I35" s="96">
        <f t="shared" ref="I35:R35" si="24">I36+I37</f>
        <v>598</v>
      </c>
      <c r="J35" s="96">
        <f t="shared" si="24"/>
        <v>648</v>
      </c>
      <c r="K35" s="96">
        <f t="shared" si="24"/>
        <v>995</v>
      </c>
      <c r="L35" s="96">
        <f t="shared" si="24"/>
        <v>1202</v>
      </c>
      <c r="M35" s="97">
        <f t="shared" si="24"/>
        <v>627</v>
      </c>
      <c r="N35" s="97">
        <f t="shared" si="24"/>
        <v>763</v>
      </c>
      <c r="O35" s="96">
        <f t="shared" si="24"/>
        <v>838</v>
      </c>
      <c r="P35" s="97">
        <f t="shared" si="24"/>
        <v>970</v>
      </c>
      <c r="Q35" s="96">
        <f t="shared" si="24"/>
        <v>1024</v>
      </c>
      <c r="R35" s="428">
        <f t="shared" si="24"/>
        <v>1133</v>
      </c>
      <c r="S35" s="770">
        <f t="shared" si="21"/>
        <v>109</v>
      </c>
      <c r="T35" s="771"/>
      <c r="U35" s="109">
        <f t="shared" si="22"/>
        <v>0.1064453125</v>
      </c>
    </row>
    <row r="36" spans="2:28" s="3" customFormat="1" ht="17.25" customHeight="1">
      <c r="B36" s="87"/>
      <c r="E36" s="353"/>
      <c r="F36" s="769"/>
      <c r="G36" s="778" t="s">
        <v>215</v>
      </c>
      <c r="H36" s="780"/>
      <c r="I36" s="421">
        <v>414</v>
      </c>
      <c r="J36" s="421">
        <v>469</v>
      </c>
      <c r="K36" s="421">
        <v>778</v>
      </c>
      <c r="L36" s="421">
        <v>943</v>
      </c>
      <c r="M36" s="423">
        <v>321</v>
      </c>
      <c r="N36" s="423">
        <v>381</v>
      </c>
      <c r="O36" s="438">
        <v>397</v>
      </c>
      <c r="P36" s="423">
        <v>383</v>
      </c>
      <c r="Q36" s="421">
        <v>372</v>
      </c>
      <c r="R36" s="424">
        <v>292</v>
      </c>
      <c r="S36" s="786">
        <f t="shared" si="21"/>
        <v>-80</v>
      </c>
      <c r="T36" s="787"/>
      <c r="U36" s="425">
        <f t="shared" si="22"/>
        <v>-0.21505376344086022</v>
      </c>
    </row>
    <row r="37" spans="2:28" s="3" customFormat="1" ht="17.25" customHeight="1">
      <c r="B37" s="87"/>
      <c r="E37" s="353"/>
      <c r="F37" s="785"/>
      <c r="G37" s="781" t="s">
        <v>216</v>
      </c>
      <c r="H37" s="782"/>
      <c r="I37" s="96">
        <v>184</v>
      </c>
      <c r="J37" s="96">
        <v>179</v>
      </c>
      <c r="K37" s="96">
        <v>217</v>
      </c>
      <c r="L37" s="96">
        <v>259</v>
      </c>
      <c r="M37" s="97">
        <v>306</v>
      </c>
      <c r="N37" s="97">
        <v>382</v>
      </c>
      <c r="O37" s="115">
        <v>441</v>
      </c>
      <c r="P37" s="97">
        <v>587</v>
      </c>
      <c r="Q37" s="96">
        <v>652</v>
      </c>
      <c r="R37" s="428">
        <v>841</v>
      </c>
      <c r="S37" s="783">
        <f t="shared" si="21"/>
        <v>189</v>
      </c>
      <c r="T37" s="784"/>
      <c r="U37" s="109">
        <f t="shared" si="22"/>
        <v>0.28987730061349692</v>
      </c>
    </row>
    <row r="38" spans="2:28" s="3" customFormat="1" ht="17.25" customHeight="1">
      <c r="B38" s="87"/>
      <c r="E38" s="778" t="s">
        <v>217</v>
      </c>
      <c r="F38" s="779"/>
      <c r="G38" s="779"/>
      <c r="H38" s="780"/>
      <c r="I38" s="421">
        <f t="shared" ref="I38:R39" si="25">I33+I36</f>
        <v>1465</v>
      </c>
      <c r="J38" s="421">
        <f t="shared" si="25"/>
        <v>1322</v>
      </c>
      <c r="K38" s="421">
        <f t="shared" si="25"/>
        <v>1840</v>
      </c>
      <c r="L38" s="421">
        <f t="shared" si="25"/>
        <v>2153</v>
      </c>
      <c r="M38" s="423">
        <f t="shared" si="25"/>
        <v>1757</v>
      </c>
      <c r="N38" s="423">
        <f t="shared" si="25"/>
        <v>1778</v>
      </c>
      <c r="O38" s="421">
        <f t="shared" si="25"/>
        <v>1670</v>
      </c>
      <c r="P38" s="423">
        <f t="shared" si="25"/>
        <v>1529</v>
      </c>
      <c r="Q38" s="421">
        <f t="shared" si="25"/>
        <v>1384</v>
      </c>
      <c r="R38" s="424">
        <f t="shared" si="25"/>
        <v>1163</v>
      </c>
      <c r="S38" s="786">
        <f t="shared" si="21"/>
        <v>-221</v>
      </c>
      <c r="T38" s="787"/>
      <c r="U38" s="425">
        <f t="shared" si="22"/>
        <v>-0.1596820809248555</v>
      </c>
    </row>
    <row r="39" spans="2:28" s="3" customFormat="1" ht="17.25" customHeight="1">
      <c r="B39" s="87"/>
      <c r="E39" s="778" t="s">
        <v>218</v>
      </c>
      <c r="F39" s="779"/>
      <c r="G39" s="779"/>
      <c r="H39" s="780"/>
      <c r="I39" s="421">
        <f t="shared" si="25"/>
        <v>275</v>
      </c>
      <c r="J39" s="421">
        <f t="shared" si="25"/>
        <v>240</v>
      </c>
      <c r="K39" s="421">
        <f t="shared" si="25"/>
        <v>285</v>
      </c>
      <c r="L39" s="421">
        <f t="shared" si="25"/>
        <v>323</v>
      </c>
      <c r="M39" s="423">
        <f t="shared" si="25"/>
        <v>418</v>
      </c>
      <c r="N39" s="423">
        <f t="shared" si="25"/>
        <v>491</v>
      </c>
      <c r="O39" s="421">
        <f t="shared" si="25"/>
        <v>571</v>
      </c>
      <c r="P39" s="423">
        <f t="shared" si="25"/>
        <v>689</v>
      </c>
      <c r="Q39" s="421">
        <f t="shared" si="25"/>
        <v>737</v>
      </c>
      <c r="R39" s="424">
        <f t="shared" si="25"/>
        <v>922</v>
      </c>
      <c r="S39" s="770">
        <f t="shared" si="21"/>
        <v>185</v>
      </c>
      <c r="T39" s="771"/>
      <c r="U39" s="98">
        <f t="shared" si="22"/>
        <v>0.25101763907734059</v>
      </c>
    </row>
    <row r="40" spans="2:28" s="3" customFormat="1" ht="17.25" customHeight="1">
      <c r="B40" s="87"/>
      <c r="E40" s="116"/>
      <c r="F40" s="116"/>
      <c r="G40" s="103"/>
      <c r="H40" s="103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442"/>
      <c r="T40" s="443"/>
      <c r="U40" s="90"/>
    </row>
    <row r="41" spans="2:28" ht="17.25" customHeight="1">
      <c r="B41" s="87"/>
      <c r="C41" s="3"/>
      <c r="D41" s="3"/>
      <c r="E41" s="772" t="s">
        <v>220</v>
      </c>
      <c r="F41" s="773"/>
      <c r="G41" s="774" t="s">
        <v>212</v>
      </c>
      <c r="H41" s="775"/>
      <c r="I41" s="444">
        <f t="shared" ref="I41:Q41" si="26">I42+I45</f>
        <v>1270</v>
      </c>
      <c r="J41" s="444">
        <f t="shared" si="26"/>
        <v>1137</v>
      </c>
      <c r="K41" s="444">
        <f t="shared" si="26"/>
        <v>1055</v>
      </c>
      <c r="L41" s="444">
        <f t="shared" si="26"/>
        <v>1198</v>
      </c>
      <c r="M41" s="445">
        <f t="shared" si="26"/>
        <v>1102</v>
      </c>
      <c r="N41" s="445">
        <f t="shared" si="26"/>
        <v>1413</v>
      </c>
      <c r="O41" s="444">
        <f t="shared" si="26"/>
        <v>1829</v>
      </c>
      <c r="P41" s="445">
        <f t="shared" si="26"/>
        <v>2091</v>
      </c>
      <c r="Q41" s="444">
        <f t="shared" si="26"/>
        <v>2437</v>
      </c>
      <c r="R41" s="446">
        <v>1824</v>
      </c>
      <c r="S41" s="776">
        <f t="shared" ref="S41:S49" si="27">R41-Q41</f>
        <v>-613</v>
      </c>
      <c r="T41" s="777"/>
      <c r="U41" s="439">
        <f t="shared" ref="U41:U49" si="28">S41/Q41</f>
        <v>-0.25153877718506362</v>
      </c>
      <c r="V41"/>
      <c r="W41"/>
      <c r="X41"/>
      <c r="Y41"/>
      <c r="Z41"/>
      <c r="AA41"/>
      <c r="AB41"/>
    </row>
    <row r="42" spans="2:28" s="3" customFormat="1" ht="17.25" customHeight="1">
      <c r="B42" s="87"/>
      <c r="E42" s="353"/>
      <c r="F42" s="769" t="s">
        <v>33</v>
      </c>
      <c r="G42" s="778" t="s">
        <v>198</v>
      </c>
      <c r="H42" s="780"/>
      <c r="I42" s="419">
        <f t="shared" ref="I42:R42" si="29">I43+I44</f>
        <v>317</v>
      </c>
      <c r="J42" s="419">
        <f t="shared" si="29"/>
        <v>367</v>
      </c>
      <c r="K42" s="419">
        <f t="shared" si="29"/>
        <v>356</v>
      </c>
      <c r="L42" s="419">
        <f t="shared" si="29"/>
        <v>420</v>
      </c>
      <c r="M42" s="420">
        <f t="shared" si="29"/>
        <v>474</v>
      </c>
      <c r="N42" s="420">
        <f t="shared" si="29"/>
        <v>526</v>
      </c>
      <c r="O42" s="419">
        <f t="shared" si="29"/>
        <v>628</v>
      </c>
      <c r="P42" s="420">
        <f t="shared" si="29"/>
        <v>721</v>
      </c>
      <c r="Q42" s="419">
        <f t="shared" si="29"/>
        <v>688</v>
      </c>
      <c r="R42" s="422">
        <f t="shared" si="29"/>
        <v>410</v>
      </c>
      <c r="S42" s="770">
        <f t="shared" si="27"/>
        <v>-278</v>
      </c>
      <c r="T42" s="771"/>
      <c r="U42" s="440">
        <f t="shared" si="28"/>
        <v>-0.40406976744186046</v>
      </c>
    </row>
    <row r="43" spans="2:28" s="3" customFormat="1" ht="17.25" customHeight="1">
      <c r="B43" s="87"/>
      <c r="E43" s="353"/>
      <c r="F43" s="769"/>
      <c r="G43" s="778" t="s">
        <v>213</v>
      </c>
      <c r="H43" s="780"/>
      <c r="I43" s="421">
        <v>254</v>
      </c>
      <c r="J43" s="421">
        <v>317</v>
      </c>
      <c r="K43" s="421">
        <v>321</v>
      </c>
      <c r="L43" s="421">
        <v>373</v>
      </c>
      <c r="M43" s="423">
        <v>435</v>
      </c>
      <c r="N43" s="423">
        <v>475</v>
      </c>
      <c r="O43" s="438">
        <v>587</v>
      </c>
      <c r="P43" s="423">
        <v>665</v>
      </c>
      <c r="Q43" s="421">
        <v>654</v>
      </c>
      <c r="R43" s="424">
        <v>342</v>
      </c>
      <c r="S43" s="770">
        <f t="shared" si="27"/>
        <v>-312</v>
      </c>
      <c r="T43" s="771"/>
      <c r="U43" s="425">
        <f t="shared" si="28"/>
        <v>-0.47706422018348627</v>
      </c>
    </row>
    <row r="44" spans="2:28" s="3" customFormat="1" ht="17.25" customHeight="1">
      <c r="B44" s="87"/>
      <c r="E44" s="353"/>
      <c r="F44" s="769"/>
      <c r="G44" s="781" t="s">
        <v>214</v>
      </c>
      <c r="H44" s="782"/>
      <c r="I44" s="94">
        <v>63</v>
      </c>
      <c r="J44" s="94">
        <v>50</v>
      </c>
      <c r="K44" s="94">
        <v>35</v>
      </c>
      <c r="L44" s="94">
        <v>47</v>
      </c>
      <c r="M44" s="95">
        <v>39</v>
      </c>
      <c r="N44" s="95">
        <v>51</v>
      </c>
      <c r="O44" s="110">
        <v>41</v>
      </c>
      <c r="P44" s="95">
        <v>56</v>
      </c>
      <c r="Q44" s="94">
        <v>34</v>
      </c>
      <c r="R44" s="426">
        <v>68</v>
      </c>
      <c r="S44" s="783">
        <f t="shared" si="27"/>
        <v>34</v>
      </c>
      <c r="T44" s="784"/>
      <c r="U44" s="111">
        <f t="shared" si="28"/>
        <v>1</v>
      </c>
    </row>
    <row r="45" spans="2:28" s="3" customFormat="1" ht="17.25" customHeight="1">
      <c r="B45" s="87"/>
      <c r="E45" s="353"/>
      <c r="F45" s="769" t="s">
        <v>34</v>
      </c>
      <c r="G45" s="778" t="s">
        <v>198</v>
      </c>
      <c r="H45" s="780"/>
      <c r="I45" s="96">
        <f t="shared" ref="I45:R45" si="30">I46+I47</f>
        <v>953</v>
      </c>
      <c r="J45" s="96">
        <f t="shared" si="30"/>
        <v>770</v>
      </c>
      <c r="K45" s="96">
        <f t="shared" si="30"/>
        <v>699</v>
      </c>
      <c r="L45" s="96">
        <f t="shared" si="30"/>
        <v>778</v>
      </c>
      <c r="M45" s="97">
        <f t="shared" si="30"/>
        <v>628</v>
      </c>
      <c r="N45" s="97">
        <f t="shared" si="30"/>
        <v>887</v>
      </c>
      <c r="O45" s="96">
        <f t="shared" si="30"/>
        <v>1201</v>
      </c>
      <c r="P45" s="97">
        <f t="shared" si="30"/>
        <v>1370</v>
      </c>
      <c r="Q45" s="96">
        <f t="shared" si="30"/>
        <v>1749</v>
      </c>
      <c r="R45" s="428">
        <f t="shared" si="30"/>
        <v>1414</v>
      </c>
      <c r="S45" s="770">
        <f t="shared" si="27"/>
        <v>-335</v>
      </c>
      <c r="T45" s="771"/>
      <c r="U45" s="440">
        <f t="shared" si="28"/>
        <v>-0.19153802172670098</v>
      </c>
    </row>
    <row r="46" spans="2:28" s="3" customFormat="1" ht="17.25" customHeight="1">
      <c r="B46" s="87"/>
      <c r="E46" s="353"/>
      <c r="F46" s="769"/>
      <c r="G46" s="778" t="s">
        <v>215</v>
      </c>
      <c r="H46" s="780"/>
      <c r="I46" s="421">
        <v>247</v>
      </c>
      <c r="J46" s="421">
        <v>224</v>
      </c>
      <c r="K46" s="421">
        <v>255</v>
      </c>
      <c r="L46" s="421">
        <v>289</v>
      </c>
      <c r="M46" s="423">
        <v>187</v>
      </c>
      <c r="N46" s="423">
        <v>252</v>
      </c>
      <c r="O46" s="438">
        <v>353</v>
      </c>
      <c r="P46" s="423">
        <v>395</v>
      </c>
      <c r="Q46" s="421">
        <v>564</v>
      </c>
      <c r="R46" s="424">
        <v>195</v>
      </c>
      <c r="S46" s="770">
        <f t="shared" si="27"/>
        <v>-369</v>
      </c>
      <c r="T46" s="771"/>
      <c r="U46" s="425">
        <f t="shared" si="28"/>
        <v>-0.6542553191489362</v>
      </c>
    </row>
    <row r="47" spans="2:28" s="3" customFormat="1" ht="17.25" customHeight="1">
      <c r="B47" s="87"/>
      <c r="E47" s="354"/>
      <c r="F47" s="769"/>
      <c r="G47" s="781" t="s">
        <v>216</v>
      </c>
      <c r="H47" s="782"/>
      <c r="I47" s="94">
        <v>706</v>
      </c>
      <c r="J47" s="94">
        <v>546</v>
      </c>
      <c r="K47" s="94">
        <v>444</v>
      </c>
      <c r="L47" s="94">
        <v>489</v>
      </c>
      <c r="M47" s="95">
        <v>441</v>
      </c>
      <c r="N47" s="95">
        <v>635</v>
      </c>
      <c r="O47" s="110">
        <v>848</v>
      </c>
      <c r="P47" s="95">
        <v>975</v>
      </c>
      <c r="Q47" s="94">
        <v>1185</v>
      </c>
      <c r="R47" s="426">
        <v>1219</v>
      </c>
      <c r="S47" s="783">
        <f t="shared" si="27"/>
        <v>34</v>
      </c>
      <c r="T47" s="784"/>
      <c r="U47" s="111">
        <f t="shared" si="28"/>
        <v>2.8691983122362871E-2</v>
      </c>
    </row>
    <row r="48" spans="2:28" s="3" customFormat="1" ht="17.25" customHeight="1">
      <c r="B48" s="87"/>
      <c r="E48" s="778" t="s">
        <v>217</v>
      </c>
      <c r="F48" s="779"/>
      <c r="G48" s="779"/>
      <c r="H48" s="780"/>
      <c r="I48" s="421">
        <f t="shared" ref="I48:R49" si="31">I43+I46</f>
        <v>501</v>
      </c>
      <c r="J48" s="421">
        <f t="shared" si="31"/>
        <v>541</v>
      </c>
      <c r="K48" s="421">
        <f t="shared" si="31"/>
        <v>576</v>
      </c>
      <c r="L48" s="421">
        <f t="shared" si="31"/>
        <v>662</v>
      </c>
      <c r="M48" s="423">
        <f t="shared" si="31"/>
        <v>622</v>
      </c>
      <c r="N48" s="423">
        <f t="shared" si="31"/>
        <v>727</v>
      </c>
      <c r="O48" s="421">
        <f t="shared" si="31"/>
        <v>940</v>
      </c>
      <c r="P48" s="423">
        <f t="shared" si="31"/>
        <v>1060</v>
      </c>
      <c r="Q48" s="421">
        <f t="shared" si="31"/>
        <v>1218</v>
      </c>
      <c r="R48" s="424">
        <f t="shared" si="31"/>
        <v>537</v>
      </c>
      <c r="S48" s="770">
        <f t="shared" si="27"/>
        <v>-681</v>
      </c>
      <c r="T48" s="771"/>
      <c r="U48" s="425">
        <f t="shared" si="28"/>
        <v>-0.55911330049261088</v>
      </c>
    </row>
    <row r="49" spans="2:28" s="3" customFormat="1" ht="17.25" customHeight="1">
      <c r="B49" s="87"/>
      <c r="E49" s="778" t="s">
        <v>218</v>
      </c>
      <c r="F49" s="779"/>
      <c r="G49" s="779"/>
      <c r="H49" s="780"/>
      <c r="I49" s="421">
        <f t="shared" si="31"/>
        <v>769</v>
      </c>
      <c r="J49" s="421">
        <f t="shared" si="31"/>
        <v>596</v>
      </c>
      <c r="K49" s="421">
        <f t="shared" si="31"/>
        <v>479</v>
      </c>
      <c r="L49" s="421">
        <f t="shared" si="31"/>
        <v>536</v>
      </c>
      <c r="M49" s="423">
        <f t="shared" si="31"/>
        <v>480</v>
      </c>
      <c r="N49" s="423">
        <f t="shared" si="31"/>
        <v>686</v>
      </c>
      <c r="O49" s="421">
        <f t="shared" si="31"/>
        <v>889</v>
      </c>
      <c r="P49" s="423">
        <f t="shared" si="31"/>
        <v>1031</v>
      </c>
      <c r="Q49" s="421">
        <f t="shared" si="31"/>
        <v>1219</v>
      </c>
      <c r="R49" s="424">
        <f t="shared" si="31"/>
        <v>1287</v>
      </c>
      <c r="S49" s="770">
        <f t="shared" si="27"/>
        <v>68</v>
      </c>
      <c r="T49" s="771"/>
      <c r="U49" s="98">
        <f t="shared" si="28"/>
        <v>5.5783429040196883E-2</v>
      </c>
    </row>
    <row r="50" spans="2:28" s="3" customFormat="1" ht="17.25" customHeight="1">
      <c r="B50" s="87"/>
      <c r="E50" s="112"/>
      <c r="F50" s="112"/>
      <c r="G50" s="100"/>
      <c r="H50" s="100"/>
      <c r="I50" s="113"/>
      <c r="J50" s="113"/>
      <c r="K50" s="113"/>
      <c r="L50" s="113"/>
      <c r="M50" s="113"/>
      <c r="N50" s="317"/>
      <c r="O50" s="317"/>
      <c r="P50" s="113"/>
      <c r="Q50" s="317"/>
      <c r="R50" s="317"/>
      <c r="S50" s="436"/>
      <c r="T50" s="436"/>
      <c r="U50" s="114"/>
    </row>
    <row r="51" spans="2:28" s="298" customFormat="1" ht="17.25" customHeight="1">
      <c r="B51" s="317"/>
      <c r="C51" s="316"/>
      <c r="D51" s="316"/>
      <c r="E51" s="772" t="s">
        <v>221</v>
      </c>
      <c r="F51" s="773"/>
      <c r="G51" s="774" t="s">
        <v>212</v>
      </c>
      <c r="H51" s="775"/>
      <c r="I51" s="416">
        <f t="shared" ref="I51:Q51" si="32">SUM(I52:I53)</f>
        <v>1751</v>
      </c>
      <c r="J51" s="416">
        <f t="shared" si="32"/>
        <v>1658</v>
      </c>
      <c r="K51" s="416">
        <f t="shared" si="32"/>
        <v>1618</v>
      </c>
      <c r="L51" s="416">
        <f t="shared" si="32"/>
        <v>1618</v>
      </c>
      <c r="M51" s="417">
        <f t="shared" si="32"/>
        <v>1560</v>
      </c>
      <c r="N51" s="417">
        <f t="shared" si="32"/>
        <v>1461</v>
      </c>
      <c r="O51" s="416">
        <f t="shared" si="32"/>
        <v>1512</v>
      </c>
      <c r="P51" s="417">
        <f t="shared" si="32"/>
        <v>1334</v>
      </c>
      <c r="Q51" s="416">
        <f t="shared" si="32"/>
        <v>1298</v>
      </c>
      <c r="R51" s="418">
        <v>1270</v>
      </c>
      <c r="S51" s="776">
        <f>R51-Q51</f>
        <v>-28</v>
      </c>
      <c r="T51" s="777"/>
      <c r="U51" s="439">
        <f>S51/Q51</f>
        <v>-2.1571648690292759E-2</v>
      </c>
    </row>
    <row r="52" spans="2:28" s="316" customFormat="1" ht="17.25" customHeight="1">
      <c r="B52" s="317"/>
      <c r="E52" s="353"/>
      <c r="F52" s="427" t="s">
        <v>33</v>
      </c>
      <c r="G52" s="769" t="s">
        <v>222</v>
      </c>
      <c r="H52" s="769"/>
      <c r="I52" s="421">
        <v>1335</v>
      </c>
      <c r="J52" s="421">
        <v>1252</v>
      </c>
      <c r="K52" s="421">
        <v>1227</v>
      </c>
      <c r="L52" s="421">
        <v>1198</v>
      </c>
      <c r="M52" s="423">
        <v>1207</v>
      </c>
      <c r="N52" s="423">
        <v>1087</v>
      </c>
      <c r="O52" s="438">
        <v>1093</v>
      </c>
      <c r="P52" s="423">
        <v>977</v>
      </c>
      <c r="Q52" s="421">
        <v>932</v>
      </c>
      <c r="R52" s="424">
        <v>926</v>
      </c>
      <c r="S52" s="770">
        <f>R52-Q52</f>
        <v>-6</v>
      </c>
      <c r="T52" s="771"/>
      <c r="U52" s="425">
        <f>S52/Q52</f>
        <v>-6.4377682403433476E-3</v>
      </c>
    </row>
    <row r="53" spans="2:28" s="316" customFormat="1" ht="17.25" customHeight="1">
      <c r="B53" s="317"/>
      <c r="E53" s="354"/>
      <c r="F53" s="427" t="s">
        <v>34</v>
      </c>
      <c r="G53" s="769" t="s">
        <v>222</v>
      </c>
      <c r="H53" s="769"/>
      <c r="I53" s="421">
        <v>416</v>
      </c>
      <c r="J53" s="421">
        <v>406</v>
      </c>
      <c r="K53" s="421">
        <v>391</v>
      </c>
      <c r="L53" s="421">
        <v>420</v>
      </c>
      <c r="M53" s="423">
        <v>353</v>
      </c>
      <c r="N53" s="423">
        <v>374</v>
      </c>
      <c r="O53" s="438">
        <v>419</v>
      </c>
      <c r="P53" s="423">
        <v>357</v>
      </c>
      <c r="Q53" s="421">
        <v>366</v>
      </c>
      <c r="R53" s="424">
        <v>344</v>
      </c>
      <c r="S53" s="770">
        <f>R53-Q53</f>
        <v>-22</v>
      </c>
      <c r="T53" s="771"/>
      <c r="U53" s="425">
        <f>S53/Q53</f>
        <v>-6.0109289617486336E-2</v>
      </c>
    </row>
    <row r="54" spans="2:28" s="316" customFormat="1" ht="17.25" customHeight="1">
      <c r="B54" s="317"/>
      <c r="E54" s="112"/>
      <c r="F54" s="112"/>
      <c r="G54" s="100"/>
      <c r="H54" s="100"/>
      <c r="I54" s="113"/>
      <c r="J54" s="113"/>
      <c r="K54" s="113"/>
      <c r="L54" s="113"/>
      <c r="M54" s="113"/>
      <c r="N54" s="317"/>
      <c r="O54" s="317"/>
      <c r="P54" s="113"/>
      <c r="Q54" s="317"/>
      <c r="R54" s="317"/>
      <c r="S54" s="436"/>
      <c r="T54" s="436"/>
      <c r="U54" s="114"/>
    </row>
    <row r="55" spans="2:28" s="298" customFormat="1" ht="17.25" customHeight="1">
      <c r="B55" s="317"/>
      <c r="C55" s="316"/>
      <c r="D55" s="316"/>
      <c r="E55" s="772" t="s">
        <v>223</v>
      </c>
      <c r="F55" s="773"/>
      <c r="G55" s="774" t="s">
        <v>212</v>
      </c>
      <c r="H55" s="775"/>
      <c r="I55" s="416">
        <f t="shared" ref="I55:Q55" si="33">SUM(I56:I57)</f>
        <v>1956</v>
      </c>
      <c r="J55" s="416">
        <f t="shared" si="33"/>
        <v>1762</v>
      </c>
      <c r="K55" s="416">
        <f t="shared" si="33"/>
        <v>1619</v>
      </c>
      <c r="L55" s="416">
        <f t="shared" si="33"/>
        <v>1641</v>
      </c>
      <c r="M55" s="417">
        <f t="shared" si="33"/>
        <v>1416</v>
      </c>
      <c r="N55" s="417">
        <f t="shared" si="33"/>
        <v>1280</v>
      </c>
      <c r="O55" s="416">
        <f t="shared" si="33"/>
        <v>1097</v>
      </c>
      <c r="P55" s="417">
        <f t="shared" si="33"/>
        <v>1018</v>
      </c>
      <c r="Q55" s="416">
        <f t="shared" si="33"/>
        <v>978</v>
      </c>
      <c r="R55" s="418">
        <v>859</v>
      </c>
      <c r="S55" s="776">
        <f>R55-Q55</f>
        <v>-119</v>
      </c>
      <c r="T55" s="777"/>
      <c r="U55" s="439">
        <f>S55/Q55</f>
        <v>-0.12167689161554192</v>
      </c>
    </row>
    <row r="56" spans="2:28" s="316" customFormat="1" ht="17.25" customHeight="1">
      <c r="B56" s="317"/>
      <c r="E56" s="353"/>
      <c r="F56" s="427" t="s">
        <v>33</v>
      </c>
      <c r="G56" s="769" t="s">
        <v>222</v>
      </c>
      <c r="H56" s="769"/>
      <c r="I56" s="421">
        <v>1211</v>
      </c>
      <c r="J56" s="421">
        <v>1088</v>
      </c>
      <c r="K56" s="421">
        <v>1008</v>
      </c>
      <c r="L56" s="421">
        <v>977</v>
      </c>
      <c r="M56" s="423">
        <v>928</v>
      </c>
      <c r="N56" s="423">
        <v>889</v>
      </c>
      <c r="O56" s="438">
        <v>731</v>
      </c>
      <c r="P56" s="423">
        <v>681</v>
      </c>
      <c r="Q56" s="421">
        <v>678</v>
      </c>
      <c r="R56" s="424">
        <v>613</v>
      </c>
      <c r="S56" s="770">
        <f>R56-Q56</f>
        <v>-65</v>
      </c>
      <c r="T56" s="771"/>
      <c r="U56" s="425">
        <f>S56/Q56</f>
        <v>-9.5870206489675522E-2</v>
      </c>
    </row>
    <row r="57" spans="2:28" s="316" customFormat="1" ht="17.25" customHeight="1">
      <c r="B57" s="317"/>
      <c r="E57" s="354"/>
      <c r="F57" s="427" t="s">
        <v>34</v>
      </c>
      <c r="G57" s="769" t="s">
        <v>222</v>
      </c>
      <c r="H57" s="769"/>
      <c r="I57" s="421">
        <v>745</v>
      </c>
      <c r="J57" s="421">
        <v>674</v>
      </c>
      <c r="K57" s="421">
        <v>611</v>
      </c>
      <c r="L57" s="421">
        <v>664</v>
      </c>
      <c r="M57" s="423">
        <v>488</v>
      </c>
      <c r="N57" s="423">
        <v>391</v>
      </c>
      <c r="O57" s="438">
        <v>366</v>
      </c>
      <c r="P57" s="423">
        <v>337</v>
      </c>
      <c r="Q57" s="421">
        <v>300</v>
      </c>
      <c r="R57" s="424">
        <v>246</v>
      </c>
      <c r="S57" s="770">
        <f>R57-Q57</f>
        <v>-54</v>
      </c>
      <c r="T57" s="771"/>
      <c r="U57" s="425">
        <f>S57/Q57</f>
        <v>-0.18</v>
      </c>
    </row>
    <row r="58" spans="2:28" s="316" customFormat="1" ht="17.25" customHeight="1">
      <c r="B58" s="317"/>
      <c r="E58" s="112"/>
      <c r="F58" s="112"/>
      <c r="G58" s="100"/>
      <c r="H58" s="100"/>
      <c r="I58" s="113"/>
      <c r="J58" s="113"/>
      <c r="K58" s="113"/>
      <c r="L58" s="113"/>
      <c r="M58" s="113"/>
      <c r="N58" s="317"/>
      <c r="O58" s="317"/>
      <c r="P58" s="113"/>
      <c r="Q58" s="317"/>
      <c r="R58" s="317"/>
      <c r="S58" s="436"/>
      <c r="T58" s="436"/>
      <c r="U58" s="114"/>
    </row>
    <row r="59" spans="2:28" s="298" customFormat="1" ht="17.25" customHeight="1">
      <c r="B59" s="317"/>
      <c r="C59" s="316"/>
      <c r="D59" s="316"/>
      <c r="E59" s="772" t="s">
        <v>224</v>
      </c>
      <c r="F59" s="773"/>
      <c r="G59" s="774" t="s">
        <v>212</v>
      </c>
      <c r="H59" s="775"/>
      <c r="I59" s="416">
        <f t="shared" ref="I59:Q59" si="34">SUM(I60:I61)</f>
        <v>429</v>
      </c>
      <c r="J59" s="416">
        <f t="shared" si="34"/>
        <v>438</v>
      </c>
      <c r="K59" s="416">
        <f t="shared" si="34"/>
        <v>528</v>
      </c>
      <c r="L59" s="416">
        <f t="shared" si="34"/>
        <v>586</v>
      </c>
      <c r="M59" s="417">
        <f t="shared" si="34"/>
        <v>491</v>
      </c>
      <c r="N59" s="417">
        <f t="shared" si="34"/>
        <v>437</v>
      </c>
      <c r="O59" s="416">
        <f t="shared" si="34"/>
        <v>508</v>
      </c>
      <c r="P59" s="417">
        <f t="shared" si="34"/>
        <v>531</v>
      </c>
      <c r="Q59" s="416">
        <f t="shared" si="34"/>
        <v>580</v>
      </c>
      <c r="R59" s="418">
        <v>692</v>
      </c>
      <c r="S59" s="776">
        <f>R59-Q59</f>
        <v>112</v>
      </c>
      <c r="T59" s="777"/>
      <c r="U59" s="93">
        <f>S59/Q59</f>
        <v>0.19310344827586207</v>
      </c>
    </row>
    <row r="60" spans="2:28" s="316" customFormat="1" ht="17.25" customHeight="1">
      <c r="B60" s="317"/>
      <c r="E60" s="353"/>
      <c r="F60" s="427" t="s">
        <v>33</v>
      </c>
      <c r="G60" s="769" t="s">
        <v>222</v>
      </c>
      <c r="H60" s="769"/>
      <c r="I60" s="421">
        <v>294</v>
      </c>
      <c r="J60" s="421">
        <v>277</v>
      </c>
      <c r="K60" s="421">
        <v>274</v>
      </c>
      <c r="L60" s="421">
        <v>307</v>
      </c>
      <c r="M60" s="423">
        <v>328</v>
      </c>
      <c r="N60" s="423">
        <v>296</v>
      </c>
      <c r="O60" s="423">
        <v>345</v>
      </c>
      <c r="P60" s="423">
        <v>350</v>
      </c>
      <c r="Q60" s="421">
        <v>384</v>
      </c>
      <c r="R60" s="424">
        <v>482</v>
      </c>
      <c r="S60" s="770">
        <f>R60-Q60</f>
        <v>98</v>
      </c>
      <c r="T60" s="771"/>
      <c r="U60" s="98">
        <f>S60/Q60</f>
        <v>0.25520833333333331</v>
      </c>
    </row>
    <row r="61" spans="2:28" s="316" customFormat="1" ht="17.25" customHeight="1">
      <c r="B61" s="317"/>
      <c r="E61" s="354"/>
      <c r="F61" s="427" t="s">
        <v>34</v>
      </c>
      <c r="G61" s="769" t="s">
        <v>222</v>
      </c>
      <c r="H61" s="769"/>
      <c r="I61" s="421">
        <v>135</v>
      </c>
      <c r="J61" s="421">
        <v>161</v>
      </c>
      <c r="K61" s="421">
        <v>254</v>
      </c>
      <c r="L61" s="421">
        <v>279</v>
      </c>
      <c r="M61" s="423">
        <v>163</v>
      </c>
      <c r="N61" s="423">
        <v>141</v>
      </c>
      <c r="O61" s="423">
        <v>163</v>
      </c>
      <c r="P61" s="423">
        <v>181</v>
      </c>
      <c r="Q61" s="421">
        <v>196</v>
      </c>
      <c r="R61" s="424">
        <v>210</v>
      </c>
      <c r="S61" s="770">
        <f>R61-Q61</f>
        <v>14</v>
      </c>
      <c r="T61" s="771"/>
      <c r="U61" s="98">
        <f>S61/Q61</f>
        <v>7.1428571428571425E-2</v>
      </c>
    </row>
    <row r="62" spans="2:28" s="316" customFormat="1" ht="17.25" customHeight="1">
      <c r="B62" s="317"/>
      <c r="E62" s="112"/>
      <c r="F62" s="112"/>
      <c r="G62" s="100"/>
      <c r="H62" s="100"/>
      <c r="I62" s="113"/>
      <c r="J62" s="113"/>
      <c r="K62" s="113"/>
      <c r="L62" s="113"/>
      <c r="M62" s="113"/>
      <c r="N62" s="317"/>
      <c r="O62" s="317"/>
      <c r="P62" s="113"/>
      <c r="Q62" s="317"/>
      <c r="R62" s="317"/>
      <c r="S62" s="436"/>
      <c r="T62" s="436"/>
      <c r="U62" s="114"/>
    </row>
    <row r="63" spans="2:28" ht="17.25" customHeight="1">
      <c r="B63" s="87"/>
      <c r="C63" s="3"/>
      <c r="D63" s="3"/>
      <c r="E63" s="772" t="s">
        <v>225</v>
      </c>
      <c r="F63" s="773"/>
      <c r="G63" s="774" t="s">
        <v>212</v>
      </c>
      <c r="H63" s="775"/>
      <c r="I63" s="416">
        <f t="shared" ref="I63:Q63" si="35">SUM(I64:I65)</f>
        <v>211</v>
      </c>
      <c r="J63" s="416">
        <f t="shared" si="35"/>
        <v>124</v>
      </c>
      <c r="K63" s="416">
        <f t="shared" si="35"/>
        <v>188</v>
      </c>
      <c r="L63" s="416">
        <f t="shared" si="35"/>
        <v>158</v>
      </c>
      <c r="M63" s="417">
        <f t="shared" si="35"/>
        <v>173</v>
      </c>
      <c r="N63" s="417">
        <f t="shared" si="35"/>
        <v>251</v>
      </c>
      <c r="O63" s="416">
        <f t="shared" si="35"/>
        <v>388</v>
      </c>
      <c r="P63" s="417">
        <f t="shared" si="35"/>
        <v>468</v>
      </c>
      <c r="Q63" s="416">
        <f t="shared" si="35"/>
        <v>351</v>
      </c>
      <c r="R63" s="418">
        <v>459</v>
      </c>
      <c r="S63" s="776">
        <f>R63-Q63</f>
        <v>108</v>
      </c>
      <c r="T63" s="777"/>
      <c r="U63" s="93">
        <f>S63/Q63</f>
        <v>0.30769230769230771</v>
      </c>
      <c r="V63"/>
      <c r="W63"/>
      <c r="X63"/>
      <c r="Y63"/>
      <c r="Z63"/>
      <c r="AA63"/>
      <c r="AB63"/>
    </row>
    <row r="64" spans="2:28" s="3" customFormat="1" ht="17.25" customHeight="1">
      <c r="B64" s="87"/>
      <c r="E64" s="353"/>
      <c r="F64" s="427" t="s">
        <v>33</v>
      </c>
      <c r="G64" s="769" t="s">
        <v>222</v>
      </c>
      <c r="H64" s="769"/>
      <c r="I64" s="421">
        <v>163</v>
      </c>
      <c r="J64" s="421">
        <v>101</v>
      </c>
      <c r="K64" s="421">
        <v>124</v>
      </c>
      <c r="L64" s="421">
        <v>93</v>
      </c>
      <c r="M64" s="423">
        <v>138</v>
      </c>
      <c r="N64" s="423">
        <v>188</v>
      </c>
      <c r="O64" s="423">
        <v>242</v>
      </c>
      <c r="P64" s="423">
        <v>304</v>
      </c>
      <c r="Q64" s="421">
        <v>246</v>
      </c>
      <c r="R64" s="424">
        <v>351</v>
      </c>
      <c r="S64" s="770">
        <f>R64-Q64</f>
        <v>105</v>
      </c>
      <c r="T64" s="771"/>
      <c r="U64" s="98">
        <f>S64/Q64</f>
        <v>0.42682926829268292</v>
      </c>
    </row>
    <row r="65" spans="2:28" s="3" customFormat="1" ht="17.25" customHeight="1">
      <c r="B65" s="87"/>
      <c r="E65" s="354"/>
      <c r="F65" s="427" t="s">
        <v>34</v>
      </c>
      <c r="G65" s="769" t="s">
        <v>222</v>
      </c>
      <c r="H65" s="769"/>
      <c r="I65" s="421">
        <v>48</v>
      </c>
      <c r="J65" s="421">
        <v>23</v>
      </c>
      <c r="K65" s="421">
        <v>64</v>
      </c>
      <c r="L65" s="421">
        <v>65</v>
      </c>
      <c r="M65" s="423">
        <v>35</v>
      </c>
      <c r="N65" s="423">
        <v>63</v>
      </c>
      <c r="O65" s="423">
        <v>146</v>
      </c>
      <c r="P65" s="423">
        <v>164</v>
      </c>
      <c r="Q65" s="421">
        <v>105</v>
      </c>
      <c r="R65" s="424">
        <v>108</v>
      </c>
      <c r="S65" s="770">
        <f>R65-Q65</f>
        <v>3</v>
      </c>
      <c r="T65" s="771"/>
      <c r="U65" s="98">
        <f>S65/Q65</f>
        <v>2.8571428571428571E-2</v>
      </c>
    </row>
    <row r="66" spans="2:28" s="3" customFormat="1" ht="17.25" customHeight="1">
      <c r="B66" s="87"/>
      <c r="E66" s="100"/>
      <c r="F66" s="100"/>
      <c r="G66" s="100"/>
      <c r="H66" s="100"/>
      <c r="I66" s="113"/>
      <c r="J66" s="113"/>
      <c r="K66" s="113"/>
      <c r="L66" s="113"/>
      <c r="M66" s="113"/>
      <c r="N66" s="113"/>
      <c r="O66" s="113"/>
      <c r="P66" s="220"/>
      <c r="Q66" s="113"/>
      <c r="R66" s="113"/>
      <c r="S66" s="436"/>
      <c r="T66" s="436"/>
      <c r="U66" s="114"/>
    </row>
    <row r="67" spans="2:28" ht="17.25" customHeight="1">
      <c r="B67" s="87"/>
      <c r="C67" s="3"/>
      <c r="D67" s="3"/>
      <c r="E67" s="772" t="s">
        <v>226</v>
      </c>
      <c r="F67" s="773"/>
      <c r="G67" s="774" t="s">
        <v>212</v>
      </c>
      <c r="H67" s="775"/>
      <c r="I67" s="416">
        <f t="shared" ref="I67:Q67" si="36">SUM(I68:I69)</f>
        <v>330</v>
      </c>
      <c r="J67" s="416">
        <f t="shared" si="36"/>
        <v>397</v>
      </c>
      <c r="K67" s="416">
        <f t="shared" si="36"/>
        <v>426</v>
      </c>
      <c r="L67" s="416">
        <f t="shared" si="36"/>
        <v>468</v>
      </c>
      <c r="M67" s="417">
        <f t="shared" si="36"/>
        <v>368</v>
      </c>
      <c r="N67" s="417">
        <f t="shared" si="36"/>
        <v>342</v>
      </c>
      <c r="O67" s="416">
        <f t="shared" si="36"/>
        <v>349</v>
      </c>
      <c r="P67" s="417">
        <f t="shared" si="36"/>
        <v>316</v>
      </c>
      <c r="Q67" s="416">
        <f t="shared" si="36"/>
        <v>349</v>
      </c>
      <c r="R67" s="418">
        <v>329</v>
      </c>
      <c r="S67" s="776">
        <f>R67-Q67</f>
        <v>-20</v>
      </c>
      <c r="T67" s="777"/>
      <c r="U67" s="439">
        <f>S67/Q67</f>
        <v>-5.730659025787966E-2</v>
      </c>
      <c r="V67"/>
      <c r="W67"/>
      <c r="X67"/>
      <c r="Y67"/>
      <c r="Z67"/>
      <c r="AA67"/>
      <c r="AB67"/>
    </row>
    <row r="68" spans="2:28" s="3" customFormat="1" ht="17.25" customHeight="1">
      <c r="B68" s="87"/>
      <c r="E68" s="353"/>
      <c r="F68" s="427" t="s">
        <v>33</v>
      </c>
      <c r="G68" s="769" t="s">
        <v>222</v>
      </c>
      <c r="H68" s="769"/>
      <c r="I68" s="421">
        <v>251</v>
      </c>
      <c r="J68" s="421">
        <v>275</v>
      </c>
      <c r="K68" s="421">
        <v>254</v>
      </c>
      <c r="L68" s="421">
        <v>246</v>
      </c>
      <c r="M68" s="423">
        <v>250</v>
      </c>
      <c r="N68" s="423">
        <v>237</v>
      </c>
      <c r="O68" s="423">
        <v>258</v>
      </c>
      <c r="P68" s="423">
        <v>241</v>
      </c>
      <c r="Q68" s="421">
        <v>252</v>
      </c>
      <c r="R68" s="424">
        <v>246</v>
      </c>
      <c r="S68" s="770">
        <f>R68-Q68</f>
        <v>-6</v>
      </c>
      <c r="T68" s="771"/>
      <c r="U68" s="425">
        <f>S68/Q68</f>
        <v>-2.3809523809523808E-2</v>
      </c>
    </row>
    <row r="69" spans="2:28" s="3" customFormat="1" ht="17.25" customHeight="1">
      <c r="B69" s="87"/>
      <c r="E69" s="354"/>
      <c r="F69" s="427" t="s">
        <v>34</v>
      </c>
      <c r="G69" s="769" t="s">
        <v>222</v>
      </c>
      <c r="H69" s="769"/>
      <c r="I69" s="421">
        <v>79</v>
      </c>
      <c r="J69" s="421">
        <v>122</v>
      </c>
      <c r="K69" s="421">
        <v>172</v>
      </c>
      <c r="L69" s="421">
        <v>222</v>
      </c>
      <c r="M69" s="423">
        <v>118</v>
      </c>
      <c r="N69" s="423">
        <v>105</v>
      </c>
      <c r="O69" s="423">
        <v>91</v>
      </c>
      <c r="P69" s="423">
        <v>75</v>
      </c>
      <c r="Q69" s="421">
        <v>97</v>
      </c>
      <c r="R69" s="424">
        <v>83</v>
      </c>
      <c r="S69" s="770">
        <f>R69-Q69</f>
        <v>-14</v>
      </c>
      <c r="T69" s="771"/>
      <c r="U69" s="425">
        <f>S69/Q69</f>
        <v>-0.14432989690721648</v>
      </c>
    </row>
    <row r="70" spans="2:28" s="3" customFormat="1" ht="13.8">
      <c r="B70" s="87"/>
      <c r="E70" s="112"/>
      <c r="F70" s="112"/>
      <c r="G70" s="100"/>
      <c r="H70" s="100"/>
      <c r="I70" s="113"/>
      <c r="J70" s="113"/>
      <c r="K70" s="113"/>
      <c r="L70" s="113"/>
      <c r="M70" s="113"/>
      <c r="N70" s="317"/>
      <c r="O70" s="317"/>
      <c r="P70" s="113"/>
      <c r="Q70" s="317"/>
      <c r="R70" s="317"/>
      <c r="S70" s="436"/>
      <c r="T70" s="436"/>
      <c r="U70" s="114"/>
    </row>
    <row r="71" spans="2:28" s="3" customFormat="1">
      <c r="B71" s="87"/>
      <c r="C71" s="339"/>
      <c r="D71" s="316"/>
      <c r="E71" s="317"/>
      <c r="F71" s="317" t="s">
        <v>227</v>
      </c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6"/>
      <c r="R71" s="316"/>
      <c r="S71" s="447"/>
      <c r="T71" s="448"/>
      <c r="U71" s="90"/>
    </row>
    <row r="72" spans="2:28" s="3" customFormat="1">
      <c r="C72" s="339"/>
      <c r="D72" s="316"/>
      <c r="E72" s="316"/>
      <c r="F72" s="317" t="s">
        <v>228</v>
      </c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447"/>
      <c r="T72" s="448"/>
      <c r="U72" s="90"/>
    </row>
    <row r="73" spans="2:28" s="3" customFormat="1">
      <c r="C73" s="339"/>
      <c r="D73" s="316"/>
    </row>
    <row r="74" spans="2:28" s="3" customFormat="1"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6"/>
      <c r="T74" s="339"/>
      <c r="U74" s="316"/>
    </row>
    <row r="75" spans="2:28" s="3" customFormat="1"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Q75" s="348"/>
      <c r="R75" s="349"/>
      <c r="S75" s="350"/>
    </row>
    <row r="76" spans="2:28" s="3" customFormat="1">
      <c r="Q76" s="88"/>
      <c r="R76" s="89"/>
      <c r="S76" s="90"/>
    </row>
    <row r="77" spans="2:28" s="3" customFormat="1">
      <c r="Q77" s="88"/>
      <c r="R77" s="89"/>
      <c r="S77" s="90"/>
    </row>
  </sheetData>
  <mergeCells count="130">
    <mergeCell ref="S4:T4"/>
    <mergeCell ref="E5:F5"/>
    <mergeCell ref="G5:H5"/>
    <mergeCell ref="S5:T5"/>
    <mergeCell ref="F6:F9"/>
    <mergeCell ref="G6:H6"/>
    <mergeCell ref="S6:T6"/>
    <mergeCell ref="G7:H7"/>
    <mergeCell ref="S7:T7"/>
    <mergeCell ref="G8:H8"/>
    <mergeCell ref="S8:T8"/>
    <mergeCell ref="S9:T9"/>
    <mergeCell ref="F10:F13"/>
    <mergeCell ref="G10:H10"/>
    <mergeCell ref="S10:T10"/>
    <mergeCell ref="G11:H11"/>
    <mergeCell ref="S11:T11"/>
    <mergeCell ref="G12:H12"/>
    <mergeCell ref="S12:T12"/>
    <mergeCell ref="S13:T13"/>
    <mergeCell ref="E14:H14"/>
    <mergeCell ref="S14:T14"/>
    <mergeCell ref="G15:H15"/>
    <mergeCell ref="S15:T15"/>
    <mergeCell ref="E16:H16"/>
    <mergeCell ref="S16:T16"/>
    <mergeCell ref="G17:H17"/>
    <mergeCell ref="S17:T17"/>
    <mergeCell ref="F18:H18"/>
    <mergeCell ref="S18:T18"/>
    <mergeCell ref="G19:H19"/>
    <mergeCell ref="S19:T19"/>
    <mergeCell ref="E21:F21"/>
    <mergeCell ref="G21:H21"/>
    <mergeCell ref="S21:T21"/>
    <mergeCell ref="F22:F24"/>
    <mergeCell ref="G22:H22"/>
    <mergeCell ref="S22:T22"/>
    <mergeCell ref="G23:H23"/>
    <mergeCell ref="S23:T23"/>
    <mergeCell ref="G24:H24"/>
    <mergeCell ref="S24:T24"/>
    <mergeCell ref="F25:F27"/>
    <mergeCell ref="G25:H25"/>
    <mergeCell ref="S25:T25"/>
    <mergeCell ref="G26:H26"/>
    <mergeCell ref="S26:T26"/>
    <mergeCell ref="G27:H27"/>
    <mergeCell ref="S27:T27"/>
    <mergeCell ref="E28:H28"/>
    <mergeCell ref="S28:T28"/>
    <mergeCell ref="E29:H29"/>
    <mergeCell ref="S29:T29"/>
    <mergeCell ref="E31:F31"/>
    <mergeCell ref="G31:H31"/>
    <mergeCell ref="S31:T31"/>
    <mergeCell ref="F32:F34"/>
    <mergeCell ref="G32:H32"/>
    <mergeCell ref="S32:T32"/>
    <mergeCell ref="G33:H33"/>
    <mergeCell ref="S33:T33"/>
    <mergeCell ref="G34:H34"/>
    <mergeCell ref="S34:T34"/>
    <mergeCell ref="F35:F37"/>
    <mergeCell ref="G35:H35"/>
    <mergeCell ref="S35:T35"/>
    <mergeCell ref="G36:H36"/>
    <mergeCell ref="S36:T36"/>
    <mergeCell ref="G37:H37"/>
    <mergeCell ref="S37:T37"/>
    <mergeCell ref="E38:H38"/>
    <mergeCell ref="S38:T38"/>
    <mergeCell ref="E39:H39"/>
    <mergeCell ref="S39:T39"/>
    <mergeCell ref="E41:F41"/>
    <mergeCell ref="G41:H41"/>
    <mergeCell ref="S41:T41"/>
    <mergeCell ref="F42:F44"/>
    <mergeCell ref="G42:H42"/>
    <mergeCell ref="S42:T42"/>
    <mergeCell ref="G43:H43"/>
    <mergeCell ref="S43:T43"/>
    <mergeCell ref="G44:H44"/>
    <mergeCell ref="S44:T44"/>
    <mergeCell ref="F45:F47"/>
    <mergeCell ref="G45:H45"/>
    <mergeCell ref="S45:T45"/>
    <mergeCell ref="G46:H46"/>
    <mergeCell ref="S46:T46"/>
    <mergeCell ref="G47:H47"/>
    <mergeCell ref="S47:T47"/>
    <mergeCell ref="E48:H48"/>
    <mergeCell ref="S48:T48"/>
    <mergeCell ref="E49:H49"/>
    <mergeCell ref="S49:T49"/>
    <mergeCell ref="E51:F51"/>
    <mergeCell ref="G51:H51"/>
    <mergeCell ref="S51:T51"/>
    <mergeCell ref="G52:H52"/>
    <mergeCell ref="S52:T52"/>
    <mergeCell ref="G53:H53"/>
    <mergeCell ref="S53:T53"/>
    <mergeCell ref="E55:F55"/>
    <mergeCell ref="G55:H55"/>
    <mergeCell ref="S55:T55"/>
    <mergeCell ref="G56:H56"/>
    <mergeCell ref="S56:T56"/>
    <mergeCell ref="G57:H57"/>
    <mergeCell ref="S57:T57"/>
    <mergeCell ref="E59:F59"/>
    <mergeCell ref="G59:H59"/>
    <mergeCell ref="S59:T59"/>
    <mergeCell ref="G60:H60"/>
    <mergeCell ref="S60:T60"/>
    <mergeCell ref="G61:H61"/>
    <mergeCell ref="S61:T61"/>
    <mergeCell ref="E63:F63"/>
    <mergeCell ref="G63:H63"/>
    <mergeCell ref="S63:T63"/>
    <mergeCell ref="G64:H64"/>
    <mergeCell ref="S64:T64"/>
    <mergeCell ref="G65:H65"/>
    <mergeCell ref="S65:T65"/>
    <mergeCell ref="E67:F67"/>
    <mergeCell ref="G67:H67"/>
    <mergeCell ref="S67:T67"/>
    <mergeCell ref="G68:H68"/>
    <mergeCell ref="S68:T68"/>
    <mergeCell ref="G69:H69"/>
    <mergeCell ref="S69:T69"/>
  </mergeCells>
  <phoneticPr fontId="2"/>
  <pageMargins left="0.7" right="0.7" top="0.75" bottom="0.75" header="0.3" footer="0.3"/>
  <pageSetup paperSize="9" scale="23" orientation="portrait" r:id="rId1"/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2:P30"/>
  <sheetViews>
    <sheetView showGridLines="0" topLeftCell="A10" zoomScaleNormal="100" workbookViewId="0">
      <selection activeCell="Q24" sqref="Q24"/>
    </sheetView>
  </sheetViews>
  <sheetFormatPr defaultRowHeight="13.2"/>
  <cols>
    <col min="2" max="2" width="2" customWidth="1"/>
    <col min="3" max="3" width="2.6640625" customWidth="1"/>
    <col min="4" max="4" width="12.6640625" customWidth="1"/>
    <col min="5" max="13" width="10.6640625" customWidth="1"/>
    <col min="14" max="14" width="10.6640625" style="298" customWidth="1"/>
    <col min="15" max="16" width="10.6640625" customWidth="1"/>
    <col min="17" max="17" width="7.88671875" customWidth="1"/>
    <col min="18" max="19" width="2" customWidth="1"/>
  </cols>
  <sheetData>
    <row r="2" spans="1:16" ht="14.4">
      <c r="C2" s="6" t="s">
        <v>78</v>
      </c>
    </row>
    <row r="3" spans="1:16" ht="23.4">
      <c r="A3" s="8"/>
    </row>
    <row r="4" spans="1:16" ht="23.4">
      <c r="A4" s="8"/>
      <c r="B4" s="123" t="s">
        <v>35</v>
      </c>
    </row>
    <row r="6" spans="1:16">
      <c r="C6" s="808"/>
      <c r="D6" s="808"/>
      <c r="E6" s="809" t="s">
        <v>21</v>
      </c>
      <c r="F6" s="809" t="s">
        <v>22</v>
      </c>
      <c r="G6" s="809" t="s">
        <v>23</v>
      </c>
      <c r="H6" s="809" t="s">
        <v>24</v>
      </c>
      <c r="I6" s="809" t="s">
        <v>25</v>
      </c>
      <c r="J6" s="809" t="s">
        <v>26</v>
      </c>
      <c r="K6" s="809" t="s">
        <v>27</v>
      </c>
      <c r="L6" s="809" t="s">
        <v>28</v>
      </c>
      <c r="M6" s="809" t="s">
        <v>121</v>
      </c>
      <c r="N6" s="809" t="s">
        <v>184</v>
      </c>
      <c r="O6" s="807" t="s">
        <v>73</v>
      </c>
      <c r="P6" s="807" t="s">
        <v>74</v>
      </c>
    </row>
    <row r="7" spans="1:16">
      <c r="C7" s="808"/>
      <c r="D7" s="808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07"/>
      <c r="P7" s="807"/>
    </row>
    <row r="8" spans="1:16" ht="24.9" customHeight="1">
      <c r="C8" s="811" t="s">
        <v>151</v>
      </c>
      <c r="D8" s="812"/>
      <c r="E8" s="299">
        <f t="shared" ref="E8:I8" si="0">SUM(E9:E14)</f>
        <v>12582</v>
      </c>
      <c r="F8" s="299">
        <f t="shared" si="0"/>
        <v>11142</v>
      </c>
      <c r="G8" s="299">
        <f t="shared" si="0"/>
        <v>10674</v>
      </c>
      <c r="H8" s="299">
        <f t="shared" si="0"/>
        <v>9664</v>
      </c>
      <c r="I8" s="309">
        <f t="shared" si="0"/>
        <v>9417</v>
      </c>
      <c r="J8" s="314">
        <v>9043</v>
      </c>
      <c r="K8" s="449">
        <f>SUM(K9:K14)</f>
        <v>11012</v>
      </c>
      <c r="L8" s="449">
        <f>SUM(L9:L14)</f>
        <v>9573</v>
      </c>
      <c r="M8" s="451">
        <f>SUM(M9:M14)</f>
        <v>9148</v>
      </c>
      <c r="N8" s="451">
        <v>9512</v>
      </c>
      <c r="O8" s="452">
        <f>N8-M8</f>
        <v>364</v>
      </c>
      <c r="P8" s="453">
        <f>O8/M8</f>
        <v>3.979011805859204E-2</v>
      </c>
    </row>
    <row r="9" spans="1:16" ht="24.9" customHeight="1">
      <c r="C9" s="301"/>
      <c r="D9" s="124" t="s">
        <v>85</v>
      </c>
      <c r="E9" s="299">
        <v>138</v>
      </c>
      <c r="F9" s="299">
        <v>130</v>
      </c>
      <c r="G9" s="299">
        <v>128</v>
      </c>
      <c r="H9" s="299">
        <v>133</v>
      </c>
      <c r="I9" s="309">
        <v>142</v>
      </c>
      <c r="J9" s="315">
        <v>146</v>
      </c>
      <c r="K9" s="450">
        <v>138</v>
      </c>
      <c r="L9" s="450">
        <v>156</v>
      </c>
      <c r="M9" s="454">
        <v>147</v>
      </c>
      <c r="N9" s="454">
        <v>190</v>
      </c>
      <c r="O9" s="452">
        <f t="shared" ref="O9:O14" si="1">N9-M9</f>
        <v>43</v>
      </c>
      <c r="P9" s="453">
        <f t="shared" ref="P9:P14" si="2">O9/M9</f>
        <v>0.29251700680272108</v>
      </c>
    </row>
    <row r="10" spans="1:16" ht="24.9" customHeight="1">
      <c r="C10" s="302"/>
      <c r="D10" s="124" t="s">
        <v>135</v>
      </c>
      <c r="E10" s="300">
        <v>829</v>
      </c>
      <c r="F10" s="300">
        <v>884</v>
      </c>
      <c r="G10" s="300">
        <v>920</v>
      </c>
      <c r="H10" s="300">
        <v>990</v>
      </c>
      <c r="I10" s="449">
        <v>1094</v>
      </c>
      <c r="J10" s="455">
        <v>1081</v>
      </c>
      <c r="K10" s="450">
        <v>1152</v>
      </c>
      <c r="L10" s="450">
        <v>1176</v>
      </c>
      <c r="M10" s="454">
        <v>1235</v>
      </c>
      <c r="N10" s="454">
        <v>1146</v>
      </c>
      <c r="O10" s="456">
        <f t="shared" si="1"/>
        <v>-89</v>
      </c>
      <c r="P10" s="457">
        <f t="shared" si="2"/>
        <v>-7.2064777327935217E-2</v>
      </c>
    </row>
    <row r="11" spans="1:16" ht="24.9" customHeight="1">
      <c r="C11" s="302"/>
      <c r="D11" s="124" t="s">
        <v>87</v>
      </c>
      <c r="E11" s="300">
        <v>9210</v>
      </c>
      <c r="F11" s="300">
        <v>7969</v>
      </c>
      <c r="G11" s="300">
        <v>7744</v>
      </c>
      <c r="H11" s="300">
        <v>6716</v>
      </c>
      <c r="I11" s="449">
        <v>6303</v>
      </c>
      <c r="J11" s="455">
        <v>5452</v>
      </c>
      <c r="K11" s="450">
        <v>6955</v>
      </c>
      <c r="L11" s="450">
        <v>5763</v>
      </c>
      <c r="M11" s="454">
        <v>5218</v>
      </c>
      <c r="N11" s="454">
        <v>5809</v>
      </c>
      <c r="O11" s="452">
        <f t="shared" si="1"/>
        <v>591</v>
      </c>
      <c r="P11" s="453">
        <f t="shared" si="2"/>
        <v>0.11326178612495209</v>
      </c>
    </row>
    <row r="12" spans="1:16" ht="24.9" customHeight="1">
      <c r="C12" s="302"/>
      <c r="D12" s="124" t="s">
        <v>136</v>
      </c>
      <c r="E12" s="300">
        <v>771</v>
      </c>
      <c r="F12" s="300">
        <v>819</v>
      </c>
      <c r="G12" s="300">
        <v>595</v>
      </c>
      <c r="H12" s="300">
        <v>566</v>
      </c>
      <c r="I12" s="449">
        <v>565</v>
      </c>
      <c r="J12" s="455">
        <v>865</v>
      </c>
      <c r="K12" s="450">
        <v>1214</v>
      </c>
      <c r="L12" s="450">
        <v>1010</v>
      </c>
      <c r="M12" s="454">
        <v>1285</v>
      </c>
      <c r="N12" s="454">
        <v>843</v>
      </c>
      <c r="O12" s="456">
        <f t="shared" si="1"/>
        <v>-442</v>
      </c>
      <c r="P12" s="457">
        <f t="shared" si="2"/>
        <v>-0.34396887159533074</v>
      </c>
    </row>
    <row r="13" spans="1:16" ht="24.9" customHeight="1">
      <c r="C13" s="303"/>
      <c r="D13" s="124" t="s">
        <v>137</v>
      </c>
      <c r="E13" s="300">
        <v>88</v>
      </c>
      <c r="F13" s="300">
        <v>103</v>
      </c>
      <c r="G13" s="300">
        <v>97</v>
      </c>
      <c r="H13" s="300">
        <v>137</v>
      </c>
      <c r="I13" s="449">
        <v>121</v>
      </c>
      <c r="J13" s="455">
        <v>169</v>
      </c>
      <c r="K13" s="450">
        <v>134</v>
      </c>
      <c r="L13" s="450">
        <v>183</v>
      </c>
      <c r="M13" s="454">
        <v>176</v>
      </c>
      <c r="N13" s="454">
        <v>211</v>
      </c>
      <c r="O13" s="452">
        <f t="shared" si="1"/>
        <v>35</v>
      </c>
      <c r="P13" s="453">
        <f t="shared" si="2"/>
        <v>0.19886363636363635</v>
      </c>
    </row>
    <row r="14" spans="1:16" ht="24.9" customHeight="1">
      <c r="C14" s="304"/>
      <c r="D14" s="125" t="s">
        <v>152</v>
      </c>
      <c r="E14" s="300">
        <v>1546</v>
      </c>
      <c r="F14" s="300">
        <v>1237</v>
      </c>
      <c r="G14" s="300">
        <v>1190</v>
      </c>
      <c r="H14" s="300">
        <v>1122</v>
      </c>
      <c r="I14" s="449">
        <v>1192</v>
      </c>
      <c r="J14" s="455">
        <v>1330</v>
      </c>
      <c r="K14" s="450">
        <v>1419</v>
      </c>
      <c r="L14" s="450">
        <v>1285</v>
      </c>
      <c r="M14" s="454">
        <v>1087</v>
      </c>
      <c r="N14" s="454">
        <v>1313</v>
      </c>
      <c r="O14" s="452">
        <f t="shared" si="1"/>
        <v>226</v>
      </c>
      <c r="P14" s="453">
        <f t="shared" si="2"/>
        <v>0.20791168353265868</v>
      </c>
    </row>
    <row r="15" spans="1:16" ht="5.25" customHeight="1"/>
    <row r="16" spans="1:16">
      <c r="D16" s="12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2:16" ht="21">
      <c r="D18" s="127"/>
    </row>
    <row r="19" spans="2:16" ht="14.4">
      <c r="B19" s="123" t="s">
        <v>38</v>
      </c>
      <c r="C19" s="6"/>
    </row>
    <row r="21" spans="2:16">
      <c r="C21" s="808"/>
      <c r="D21" s="808"/>
      <c r="E21" s="807" t="s">
        <v>21</v>
      </c>
      <c r="F21" s="807" t="s">
        <v>22</v>
      </c>
      <c r="G21" s="807" t="s">
        <v>23</v>
      </c>
      <c r="H21" s="807" t="s">
        <v>24</v>
      </c>
      <c r="I21" s="807" t="s">
        <v>25</v>
      </c>
      <c r="J21" s="807" t="s">
        <v>26</v>
      </c>
      <c r="K21" s="813" t="s">
        <v>27</v>
      </c>
      <c r="L21" s="807" t="s">
        <v>28</v>
      </c>
      <c r="M21" s="807" t="s">
        <v>121</v>
      </c>
      <c r="N21" s="807" t="s">
        <v>184</v>
      </c>
      <c r="O21" s="807" t="s">
        <v>73</v>
      </c>
      <c r="P21" s="807" t="s">
        <v>74</v>
      </c>
    </row>
    <row r="22" spans="2:16">
      <c r="C22" s="808"/>
      <c r="D22" s="808"/>
      <c r="E22" s="807"/>
      <c r="F22" s="807"/>
      <c r="G22" s="807"/>
      <c r="H22" s="807"/>
      <c r="I22" s="807"/>
      <c r="J22" s="807"/>
      <c r="K22" s="813"/>
      <c r="L22" s="807"/>
      <c r="M22" s="807"/>
      <c r="N22" s="807"/>
      <c r="O22" s="807"/>
      <c r="P22" s="807"/>
    </row>
    <row r="23" spans="2:16" ht="24.9" customHeight="1">
      <c r="C23" s="811" t="s">
        <v>153</v>
      </c>
      <c r="D23" s="812"/>
      <c r="E23" s="299">
        <f t="shared" ref="E23:I23" si="3">SUM(E24:E29)</f>
        <v>5889</v>
      </c>
      <c r="F23" s="299">
        <f t="shared" si="3"/>
        <v>5423</v>
      </c>
      <c r="G23" s="299">
        <f t="shared" si="3"/>
        <v>5620</v>
      </c>
      <c r="H23" s="299">
        <f t="shared" si="3"/>
        <v>5787</v>
      </c>
      <c r="I23" s="309">
        <f t="shared" si="3"/>
        <v>6187</v>
      </c>
      <c r="J23" s="314">
        <v>6097</v>
      </c>
      <c r="K23" s="449">
        <f>SUM(K24:K29)</f>
        <v>6113</v>
      </c>
      <c r="L23" s="449">
        <f>SUM(L24:L29)</f>
        <v>5844</v>
      </c>
      <c r="M23" s="451">
        <f>SUM(M24:M29)</f>
        <v>5563</v>
      </c>
      <c r="N23" s="451">
        <v>5634</v>
      </c>
      <c r="O23" s="452">
        <f>N23-M23</f>
        <v>71</v>
      </c>
      <c r="P23" s="453">
        <f>O23/M23</f>
        <v>1.276289771705914E-2</v>
      </c>
    </row>
    <row r="24" spans="2:16" ht="24.9" customHeight="1">
      <c r="C24" s="301"/>
      <c r="D24" s="124" t="s">
        <v>85</v>
      </c>
      <c r="E24" s="299">
        <v>147</v>
      </c>
      <c r="F24" s="299">
        <v>133</v>
      </c>
      <c r="G24" s="299">
        <v>120</v>
      </c>
      <c r="H24" s="299">
        <v>131</v>
      </c>
      <c r="I24" s="309">
        <v>167</v>
      </c>
      <c r="J24" s="315">
        <v>161</v>
      </c>
      <c r="K24" s="450">
        <v>147</v>
      </c>
      <c r="L24" s="450">
        <v>171</v>
      </c>
      <c r="M24" s="454">
        <v>157</v>
      </c>
      <c r="N24" s="454">
        <v>192</v>
      </c>
      <c r="O24" s="452">
        <f t="shared" ref="O24:O29" si="4">N24-M24</f>
        <v>35</v>
      </c>
      <c r="P24" s="453">
        <f t="shared" ref="P24:P29" si="5">O24/M24</f>
        <v>0.22292993630573249</v>
      </c>
    </row>
    <row r="25" spans="2:16" ht="24.9" customHeight="1">
      <c r="C25" s="302"/>
      <c r="D25" s="124" t="s">
        <v>135</v>
      </c>
      <c r="E25" s="300">
        <v>960</v>
      </c>
      <c r="F25" s="300">
        <v>978</v>
      </c>
      <c r="G25" s="300">
        <v>1033</v>
      </c>
      <c r="H25" s="300">
        <v>1082</v>
      </c>
      <c r="I25" s="449">
        <v>1238</v>
      </c>
      <c r="J25" s="455">
        <v>1225</v>
      </c>
      <c r="K25" s="450">
        <v>1233</v>
      </c>
      <c r="L25" s="450">
        <v>1290</v>
      </c>
      <c r="M25" s="454">
        <v>1342</v>
      </c>
      <c r="N25" s="454">
        <v>1252</v>
      </c>
      <c r="O25" s="456">
        <f t="shared" si="4"/>
        <v>-90</v>
      </c>
      <c r="P25" s="453">
        <f t="shared" si="5"/>
        <v>-6.7064083457526083E-2</v>
      </c>
    </row>
    <row r="26" spans="2:16" ht="24.9" customHeight="1">
      <c r="C26" s="302"/>
      <c r="D26" s="124" t="s">
        <v>87</v>
      </c>
      <c r="E26" s="300">
        <v>3060</v>
      </c>
      <c r="F26" s="300">
        <v>2721</v>
      </c>
      <c r="G26" s="300">
        <v>2812</v>
      </c>
      <c r="H26" s="300">
        <v>3012</v>
      </c>
      <c r="I26" s="449">
        <v>3168</v>
      </c>
      <c r="J26" s="455">
        <v>3030</v>
      </c>
      <c r="K26" s="450">
        <v>2868</v>
      </c>
      <c r="L26" s="450">
        <v>2694</v>
      </c>
      <c r="M26" s="454">
        <v>2528</v>
      </c>
      <c r="N26" s="454">
        <v>2503</v>
      </c>
      <c r="O26" s="456">
        <f t="shared" si="4"/>
        <v>-25</v>
      </c>
      <c r="P26" s="453">
        <f t="shared" si="5"/>
        <v>-9.8892405063291146E-3</v>
      </c>
    </row>
    <row r="27" spans="2:16" ht="24.9" customHeight="1">
      <c r="C27" s="302"/>
      <c r="D27" s="124" t="s">
        <v>136</v>
      </c>
      <c r="E27" s="300">
        <v>432</v>
      </c>
      <c r="F27" s="300">
        <v>470</v>
      </c>
      <c r="G27" s="300">
        <v>539</v>
      </c>
      <c r="H27" s="300">
        <v>454</v>
      </c>
      <c r="I27" s="449">
        <v>429</v>
      </c>
      <c r="J27" s="455">
        <v>437</v>
      </c>
      <c r="K27" s="450">
        <v>598</v>
      </c>
      <c r="L27" s="450">
        <v>463</v>
      </c>
      <c r="M27" s="454">
        <v>457</v>
      </c>
      <c r="N27" s="454">
        <v>428</v>
      </c>
      <c r="O27" s="456">
        <f t="shared" si="4"/>
        <v>-29</v>
      </c>
      <c r="P27" s="453">
        <f t="shared" si="5"/>
        <v>-6.3457330415754923E-2</v>
      </c>
    </row>
    <row r="28" spans="2:16" ht="24.9" customHeight="1">
      <c r="C28" s="303"/>
      <c r="D28" s="124" t="s">
        <v>137</v>
      </c>
      <c r="E28" s="300">
        <v>84</v>
      </c>
      <c r="F28" s="300">
        <v>83</v>
      </c>
      <c r="G28" s="300">
        <v>81</v>
      </c>
      <c r="H28" s="300">
        <v>122</v>
      </c>
      <c r="I28" s="449">
        <v>120</v>
      </c>
      <c r="J28" s="455">
        <v>127</v>
      </c>
      <c r="K28" s="450">
        <v>131</v>
      </c>
      <c r="L28" s="450">
        <v>153</v>
      </c>
      <c r="M28" s="454">
        <v>148</v>
      </c>
      <c r="N28" s="454">
        <v>177</v>
      </c>
      <c r="O28" s="452">
        <f t="shared" si="4"/>
        <v>29</v>
      </c>
      <c r="P28" s="453">
        <f t="shared" si="5"/>
        <v>0.19594594594594594</v>
      </c>
    </row>
    <row r="29" spans="2:16" ht="24.9" customHeight="1">
      <c r="C29" s="304"/>
      <c r="D29" s="125" t="s">
        <v>154</v>
      </c>
      <c r="E29" s="300">
        <v>1206</v>
      </c>
      <c r="F29" s="300">
        <v>1038</v>
      </c>
      <c r="G29" s="300">
        <v>1035</v>
      </c>
      <c r="H29" s="300">
        <v>986</v>
      </c>
      <c r="I29" s="449">
        <v>1065</v>
      </c>
      <c r="J29" s="455">
        <v>1117</v>
      </c>
      <c r="K29" s="450">
        <v>1136</v>
      </c>
      <c r="L29" s="450">
        <v>1073</v>
      </c>
      <c r="M29" s="454">
        <v>931</v>
      </c>
      <c r="N29" s="454">
        <v>1082</v>
      </c>
      <c r="O29" s="452">
        <f t="shared" si="4"/>
        <v>151</v>
      </c>
      <c r="P29" s="453">
        <f t="shared" si="5"/>
        <v>0.16219119226638024</v>
      </c>
    </row>
    <row r="30" spans="2:16" ht="4.5" customHeight="1"/>
  </sheetData>
  <mergeCells count="28">
    <mergeCell ref="L21:L22"/>
    <mergeCell ref="M21:M22"/>
    <mergeCell ref="O21:O22"/>
    <mergeCell ref="P21:P22"/>
    <mergeCell ref="N21:N22"/>
    <mergeCell ref="C23:D23"/>
    <mergeCell ref="P6:P7"/>
    <mergeCell ref="C8:D8"/>
    <mergeCell ref="C21:D22"/>
    <mergeCell ref="E21:E22"/>
    <mergeCell ref="F21:F22"/>
    <mergeCell ref="G21:G22"/>
    <mergeCell ref="H21:H22"/>
    <mergeCell ref="I21:I22"/>
    <mergeCell ref="J21:J22"/>
    <mergeCell ref="I6:I7"/>
    <mergeCell ref="J6:J7"/>
    <mergeCell ref="K6:K7"/>
    <mergeCell ref="L6:L7"/>
    <mergeCell ref="M6:M7"/>
    <mergeCell ref="K21:K22"/>
    <mergeCell ref="O6:O7"/>
    <mergeCell ref="C6:D7"/>
    <mergeCell ref="E6:E7"/>
    <mergeCell ref="F6:F7"/>
    <mergeCell ref="G6:G7"/>
    <mergeCell ref="H6:H7"/>
    <mergeCell ref="N6:N7"/>
  </mergeCells>
  <phoneticPr fontId="2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12</vt:i4>
      </vt:variant>
    </vt:vector>
  </HeadingPairs>
  <TitlesOfParts>
    <vt:vector size="41" baseType="lpstr">
      <vt:lpstr>【図表３－１　検挙状況の推移】</vt:lpstr>
      <vt:lpstr>【図表３－２　来日外国人犯罪の割合の推移】</vt:lpstr>
      <vt:lpstr>【図表３－３　国籍等別検挙状況】</vt:lpstr>
      <vt:lpstr>【図表３－５　国籍等別刑法犯検挙状況】</vt:lpstr>
      <vt:lpstr>【図表３－６　国籍等別特別法犯検挙状況】</vt:lpstr>
      <vt:lpstr>【図表３－７　包括罪種別刑法犯検挙状況】</vt:lpstr>
      <vt:lpstr>【図表３－８　違反法令別特別法犯検挙状況】</vt:lpstr>
      <vt:lpstr>【図表３－９　在留資格別検挙人員の推移】</vt:lpstr>
      <vt:lpstr>【図表３－１０　包括罪種別　刑法犯検挙状況の推移】</vt:lpstr>
      <vt:lpstr>【図表３－１１　国籍等別・包括罪種別刑法犯検挙状況】</vt:lpstr>
      <vt:lpstr>【図表３－１３　正規滞在・不法滞在別刑法犯検挙人員の推移】</vt:lpstr>
      <vt:lpstr>【図表３－１４　包括罪種等別・在留資格別検挙状況】</vt:lpstr>
      <vt:lpstr>【図表３－１５　在留資格・国籍等別刑法犯人員（上位５か国）</vt:lpstr>
      <vt:lpstr>【図表３－１７　共犯形態別・罪種等別刑法犯検挙件数】</vt:lpstr>
      <vt:lpstr>【図表３－１８　違反法令別特別法犯検挙状況の推移】</vt:lpstr>
      <vt:lpstr>【図表３－１９　国籍等別違反法令別特別法犯検挙状況】</vt:lpstr>
      <vt:lpstr>【図表３－２０　正規・不法別　特別法犯検挙人員の推移】</vt:lpstr>
      <vt:lpstr>【図表３－２１　違反法令別・在留資格別特別法犯検挙人員】</vt:lpstr>
      <vt:lpstr>【図表３－２２　在留資格国籍別　特別法犯人員（上位５か国）</vt:lpstr>
      <vt:lpstr>【図表３－２３　入管法違反の検挙状況の推移】</vt:lpstr>
      <vt:lpstr>【図表３－２４　ベトナムの包括罪種等別刑法犯検挙件数・人員</vt:lpstr>
      <vt:lpstr>【図表３－２５　ベトナムの在留資格別刑法犯検挙人員】</vt:lpstr>
      <vt:lpstr>【図表３－２６　ベトナムの違反法令別特別法犯検挙件数・人員</vt:lpstr>
      <vt:lpstr>【図表３－２７　ベトナムの在留資格別　特別法犯検挙人員】</vt:lpstr>
      <vt:lpstr>【図表３－28　中国の包括罪種等別刑法犯検挙件数・人員】</vt:lpstr>
      <vt:lpstr>【図表３－29　中国の在留資格別刑法犯人員】</vt:lpstr>
      <vt:lpstr>【図表３－30　中国の違反法令別特別法犯検挙件数・人員】</vt:lpstr>
      <vt:lpstr>【図表３－31　中国の在留資格別　特別法犯検挙人員】 </vt:lpstr>
      <vt:lpstr>【図表３－32　犯罪インフラ事犯検挙状況の推移】</vt:lpstr>
      <vt:lpstr>'【図表３－１　検挙状況の推移】'!Print_Area</vt:lpstr>
      <vt:lpstr>'【図表３－１４　包括罪種等別・在留資格別検挙状況】'!Print_Area</vt:lpstr>
      <vt:lpstr>'【図表３－１７　共犯形態別・罪種等別刑法犯検挙件数】'!Print_Area</vt:lpstr>
      <vt:lpstr>'【図表３－１８　違反法令別特別法犯検挙状況の推移】'!Print_Area</vt:lpstr>
      <vt:lpstr>'【図表３－１９　国籍等別違反法令別特別法犯検挙状況】'!Print_Area</vt:lpstr>
      <vt:lpstr>'【図表３－２０　正規・不法別　特別法犯検挙人員の推移】'!Print_Area</vt:lpstr>
      <vt:lpstr>'【図表３－２４　ベトナムの包括罪種等別刑法犯検挙件数・人員'!Print_Area</vt:lpstr>
      <vt:lpstr>'【図表３－29　中国の在留資格別刑法犯人員】'!Print_Area</vt:lpstr>
      <vt:lpstr>'【図表３－５　国籍等別刑法犯検挙状況】'!Print_Area</vt:lpstr>
      <vt:lpstr>'【図表３－６　国籍等別特別法犯検挙状況】'!Print_Area</vt:lpstr>
      <vt:lpstr>'【図表３－７　包括罪種別刑法犯検挙状況】'!Print_Area</vt:lpstr>
      <vt:lpstr>'【図表３－８　違反法令別特別法犯検挙状況】'!Print_Area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2022-07-28T05:07:59Z</dcterms:created>
  <dcterms:modified xsi:type="dcterms:W3CDTF">2022-07-28T05:07:59Z</dcterms:modified>
</cp:coreProperties>
</file>