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13_ncr:1_{478E3599-4FFD-40A0-9B38-4CA69C9CB689}" xr6:coauthVersionLast="47" xr6:coauthVersionMax="47" xr10:uidLastSave="{00000000-0000-0000-0000-000000000000}"/>
  <bookViews>
    <workbookView xWindow="1200" yWindow="2220" windowWidth="27600" windowHeight="15780" tabRatio="749" xr2:uid="{00000000-000D-0000-FFFF-FFFF00000000}"/>
  </bookViews>
  <sheets>
    <sheet name="33" sheetId="102" r:id="rId1"/>
    <sheet name="被害者年齢" sheetId="101" state="hidden" r:id="rId2"/>
  </sheets>
  <externalReferences>
    <externalReference r:id="rId3"/>
  </externalReferences>
  <definedNames>
    <definedName name="H24計上">'[1]補足1-1(ｵﾚｵﾚ)'!$N$5:$N$14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1" l="1"/>
  <c r="K90" i="101" s="1"/>
  <c r="I6" i="101"/>
  <c r="K30" i="101" s="1"/>
  <c r="J89" i="101"/>
  <c r="J87" i="101"/>
  <c r="J85" i="101"/>
  <c r="J83" i="101"/>
  <c r="J81" i="101"/>
  <c r="J75" i="101"/>
  <c r="J73" i="101"/>
  <c r="J71" i="101"/>
  <c r="J69" i="101"/>
  <c r="J67" i="101"/>
  <c r="J65" i="101"/>
  <c r="J59" i="101"/>
  <c r="J57" i="101"/>
  <c r="J55" i="101"/>
  <c r="J53" i="101"/>
  <c r="J51" i="101"/>
  <c r="J45" i="101"/>
  <c r="J43" i="101"/>
  <c r="J41" i="101"/>
  <c r="J39" i="101"/>
  <c r="J37" i="101"/>
  <c r="J35" i="101"/>
  <c r="J29" i="101"/>
  <c r="J27" i="101"/>
  <c r="J25" i="101"/>
  <c r="J23" i="101"/>
  <c r="J21" i="101"/>
  <c r="I13" i="101"/>
  <c r="F90" i="101" s="1"/>
  <c r="I89" i="101"/>
  <c r="I85" i="101"/>
  <c r="I75" i="101"/>
  <c r="I71" i="101"/>
  <c r="I67" i="101"/>
  <c r="I57" i="101"/>
  <c r="I53" i="101"/>
  <c r="I45" i="101"/>
  <c r="I41" i="101"/>
  <c r="I37" i="101"/>
  <c r="I29" i="101"/>
  <c r="I25" i="101"/>
  <c r="I23" i="101"/>
  <c r="E84" i="101"/>
  <c r="E60" i="101"/>
  <c r="E44" i="101"/>
  <c r="E28" i="101"/>
  <c r="I59" i="101"/>
  <c r="E66" i="101"/>
  <c r="E38" i="101"/>
  <c r="I12" i="101"/>
  <c r="K75" i="101" s="1"/>
  <c r="E89" i="101"/>
  <c r="E87" i="101"/>
  <c r="E85" i="101"/>
  <c r="E83" i="101"/>
  <c r="E81" i="101"/>
  <c r="E75" i="101"/>
  <c r="E73" i="101"/>
  <c r="E71" i="101"/>
  <c r="E69" i="101"/>
  <c r="E67" i="101"/>
  <c r="E65" i="101"/>
  <c r="E59" i="101"/>
  <c r="E57" i="101"/>
  <c r="E55" i="101"/>
  <c r="E53" i="101"/>
  <c r="E51" i="101"/>
  <c r="E45" i="101"/>
  <c r="E43" i="101"/>
  <c r="E41" i="101"/>
  <c r="E39" i="101"/>
  <c r="E37" i="101"/>
  <c r="E35" i="101"/>
  <c r="E29" i="101"/>
  <c r="E27" i="101"/>
  <c r="E25" i="101"/>
  <c r="E23" i="101"/>
  <c r="E21" i="101"/>
  <c r="E80" i="101"/>
  <c r="E42" i="101"/>
  <c r="E20" i="101"/>
  <c r="I11" i="101"/>
  <c r="F75" i="101" s="1"/>
  <c r="D89" i="101"/>
  <c r="D87" i="101"/>
  <c r="D85" i="101"/>
  <c r="D83" i="101"/>
  <c r="D81" i="101"/>
  <c r="D75" i="101"/>
  <c r="D73" i="101"/>
  <c r="D71" i="101"/>
  <c r="D69" i="101"/>
  <c r="D67" i="101"/>
  <c r="D65" i="101"/>
  <c r="D59" i="101"/>
  <c r="D57" i="101"/>
  <c r="D55" i="101"/>
  <c r="D53" i="101"/>
  <c r="D51" i="101"/>
  <c r="D45" i="101"/>
  <c r="D43" i="101"/>
  <c r="D41" i="101"/>
  <c r="D39" i="101"/>
  <c r="D37" i="101"/>
  <c r="D35" i="101"/>
  <c r="D29" i="101"/>
  <c r="D27" i="101"/>
  <c r="D25" i="101"/>
  <c r="D23" i="101"/>
  <c r="D21" i="101"/>
  <c r="I90" i="101"/>
  <c r="I84" i="101"/>
  <c r="I80" i="101"/>
  <c r="I72" i="101"/>
  <c r="I68" i="101"/>
  <c r="I60" i="101"/>
  <c r="I56" i="101"/>
  <c r="I52" i="101"/>
  <c r="I44" i="101"/>
  <c r="I40" i="101"/>
  <c r="I36" i="101"/>
  <c r="I28" i="101"/>
  <c r="I26" i="101"/>
  <c r="I22" i="101"/>
  <c r="I8" i="101"/>
  <c r="K45" i="101" s="1"/>
  <c r="E86" i="101"/>
  <c r="E82" i="101"/>
  <c r="E70" i="101"/>
  <c r="E58" i="101"/>
  <c r="E52" i="101"/>
  <c r="E36" i="101"/>
  <c r="E26" i="101"/>
  <c r="I10" i="101"/>
  <c r="K60" i="101" s="1"/>
  <c r="J90" i="101"/>
  <c r="J88" i="101"/>
  <c r="J86" i="101"/>
  <c r="J84" i="101"/>
  <c r="J82" i="101"/>
  <c r="J80" i="101"/>
  <c r="J74" i="101"/>
  <c r="J72" i="101"/>
  <c r="J70" i="101"/>
  <c r="J68" i="101"/>
  <c r="J66" i="101"/>
  <c r="J60" i="101"/>
  <c r="J58" i="101"/>
  <c r="J56" i="101"/>
  <c r="J54" i="101"/>
  <c r="J52" i="101"/>
  <c r="J50" i="101"/>
  <c r="J44" i="101"/>
  <c r="J42" i="101"/>
  <c r="J40" i="101"/>
  <c r="J38" i="101"/>
  <c r="J36" i="101"/>
  <c r="J30" i="101"/>
  <c r="J28" i="101"/>
  <c r="J26" i="101"/>
  <c r="J24" i="101"/>
  <c r="J22" i="101"/>
  <c r="J20" i="101"/>
  <c r="I9" i="101"/>
  <c r="F60" i="101" s="1"/>
  <c r="I88" i="101"/>
  <c r="I86" i="101"/>
  <c r="I82" i="101"/>
  <c r="I74" i="101"/>
  <c r="I70" i="101"/>
  <c r="I66" i="101"/>
  <c r="I58" i="101"/>
  <c r="I54" i="101"/>
  <c r="I50" i="101"/>
  <c r="I42" i="101"/>
  <c r="I38" i="101"/>
  <c r="I30" i="101"/>
  <c r="I24" i="101"/>
  <c r="I20" i="101"/>
  <c r="E90" i="101"/>
  <c r="E88" i="101"/>
  <c r="E74" i="101"/>
  <c r="E68" i="101"/>
  <c r="E56" i="101"/>
  <c r="E50" i="101"/>
  <c r="E30" i="101"/>
  <c r="E24" i="101"/>
  <c r="I7" i="101"/>
  <c r="F45" i="101" s="1"/>
  <c r="D90" i="101"/>
  <c r="D88" i="101"/>
  <c r="D86" i="101"/>
  <c r="D84" i="101"/>
  <c r="D82" i="101"/>
  <c r="D80" i="101"/>
  <c r="D74" i="101"/>
  <c r="D72" i="101"/>
  <c r="D70" i="101"/>
  <c r="D68" i="101"/>
  <c r="D66" i="101"/>
  <c r="D60" i="101"/>
  <c r="D58" i="101"/>
  <c r="D56" i="101"/>
  <c r="D54" i="101"/>
  <c r="D52" i="101"/>
  <c r="D50" i="101"/>
  <c r="D44" i="101"/>
  <c r="D42" i="101"/>
  <c r="D40" i="101"/>
  <c r="D38" i="101"/>
  <c r="D36" i="101"/>
  <c r="D30" i="101"/>
  <c r="D28" i="101"/>
  <c r="D26" i="101"/>
  <c r="D24" i="101"/>
  <c r="D22" i="101"/>
  <c r="D20" i="101"/>
  <c r="I5" i="101"/>
  <c r="I87" i="101"/>
  <c r="I83" i="101"/>
  <c r="I81" i="101"/>
  <c r="I73" i="101"/>
  <c r="I69" i="101"/>
  <c r="I65" i="101"/>
  <c r="I55" i="101"/>
  <c r="I51" i="101"/>
  <c r="I43" i="101"/>
  <c r="I39" i="101"/>
  <c r="I35" i="101"/>
  <c r="I27" i="101"/>
  <c r="I21" i="101"/>
  <c r="E72" i="101"/>
  <c r="E54" i="101"/>
  <c r="E40" i="101"/>
  <c r="E22" i="101"/>
  <c r="D15" i="101" l="1"/>
  <c r="D13" i="101"/>
  <c r="I31" i="101"/>
  <c r="E9" i="101"/>
  <c r="I46" i="101"/>
  <c r="J31" i="101"/>
  <c r="I91" i="101"/>
  <c r="D46" i="101"/>
  <c r="J46" i="101"/>
  <c r="K86" i="101"/>
  <c r="E91" i="101"/>
  <c r="E13" i="101"/>
  <c r="K41" i="101"/>
  <c r="F56" i="101"/>
  <c r="E15" i="101"/>
  <c r="E6" i="101"/>
  <c r="E76" i="101"/>
  <c r="E7" i="101"/>
  <c r="D91" i="101"/>
  <c r="F30" i="101"/>
  <c r="F15" i="101" s="1"/>
  <c r="I15" i="101"/>
  <c r="E61" i="101"/>
  <c r="J61" i="101"/>
  <c r="D6" i="101"/>
  <c r="F41" i="101"/>
  <c r="D76" i="101"/>
  <c r="E8" i="101"/>
  <c r="J76" i="101"/>
  <c r="K56" i="101"/>
  <c r="D8" i="101"/>
  <c r="E10" i="101"/>
  <c r="D5" i="101"/>
  <c r="D31" i="101"/>
  <c r="I76" i="101"/>
  <c r="D7" i="101"/>
  <c r="F86" i="101"/>
  <c r="E11" i="101"/>
  <c r="D10" i="101"/>
  <c r="E12" i="101"/>
  <c r="D9" i="101"/>
  <c r="I61" i="101"/>
  <c r="J91" i="101"/>
  <c r="K26" i="101"/>
  <c r="D12" i="101"/>
  <c r="F71" i="101"/>
  <c r="E14" i="101"/>
  <c r="K71" i="101"/>
  <c r="D11" i="101"/>
  <c r="F26" i="101"/>
  <c r="D61" i="101"/>
  <c r="D14" i="101"/>
  <c r="E5" i="101"/>
  <c r="E31" i="101"/>
  <c r="E46" i="101"/>
  <c r="F76" i="101" l="1"/>
  <c r="K31" i="101"/>
  <c r="F61" i="101"/>
  <c r="K76" i="101"/>
  <c r="F11" i="101"/>
  <c r="K46" i="101"/>
  <c r="E16" i="101"/>
  <c r="K61" i="101"/>
  <c r="F46" i="101"/>
  <c r="K91" i="101"/>
  <c r="F31" i="101"/>
  <c r="D16" i="101"/>
  <c r="F91" i="101"/>
  <c r="F16" i="101" l="1"/>
</calcChain>
</file>

<file path=xl/sharedStrings.xml><?xml version="1.0" encoding="utf-8"?>
<sst xmlns="http://schemas.openxmlformats.org/spreadsheetml/2006/main" count="183" uniqueCount="32">
  <si>
    <t>合計</t>
  </si>
  <si>
    <t>オレオレ詐欺</t>
  </si>
  <si>
    <t>預貯金詐欺</t>
  </si>
  <si>
    <t>架空料金請求詐欺</t>
  </si>
  <si>
    <t>還付金詐欺</t>
  </si>
  <si>
    <t>融資保証金詐欺</t>
  </si>
  <si>
    <t>金融商品詐欺</t>
  </si>
  <si>
    <t>ギャンブル詐欺</t>
  </si>
  <si>
    <t>交際あっせん詐欺</t>
  </si>
  <si>
    <t>その他の特殊詐欺</t>
  </si>
  <si>
    <t>女</t>
  </si>
  <si>
    <t>男</t>
  </si>
  <si>
    <t>特殊詐欺総計</t>
  </si>
  <si>
    <t>法人被害者</t>
  </si>
  <si>
    <t>法人</t>
  </si>
  <si>
    <t>１９歳以下</t>
  </si>
  <si>
    <t>２０～２９歳</t>
  </si>
  <si>
    <t>３０～３９歳</t>
  </si>
  <si>
    <t>４０～４９歳</t>
  </si>
  <si>
    <t>５０～５９歳</t>
  </si>
  <si>
    <t>６０～６４歳</t>
  </si>
  <si>
    <t>６５～６９歳</t>
  </si>
  <si>
    <t>７０～７９歳</t>
  </si>
  <si>
    <t>８０～８９歳</t>
  </si>
  <si>
    <t>９０～９９歳</t>
  </si>
  <si>
    <t>キャッシュカード詐欺盗</t>
  </si>
  <si>
    <t>１００歳以上</t>
  </si>
  <si>
    <t>令和元</t>
    <rPh sb="0" eb="2">
      <t>レイワ</t>
    </rPh>
    <rPh sb="2" eb="3">
      <t>モト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</si>
  <si>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</si>
  <si>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ニン</t>
    </rPh>
    <phoneticPr fontId="2"/>
  </si>
  <si>
    <t>統計2－33　特殊詐欺の検挙状況の推移（平成25年～令和4年）</t>
    <rPh sb="0" eb="2">
      <t>トウケイ</t>
    </rPh>
    <phoneticPr fontId="2"/>
  </si>
  <si>
    <t>平成25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</si>
</sst>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\-#,##0;"/>
    <numFmt numFmtId="178" formatCode="#,##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5" fillId="0" borderId="0"/>
    <xf numFmtId="0" fontId="6" fillId="0" borderId="0"/>
    <xf numFmtId="38" fontId="8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3" fontId="4" fillId="0" borderId="7" xfId="0" applyNumberFormat="1" applyFont="1" applyBorder="1" applyAlignment="1">
      <alignment vertical="center" shrinkToFit="1"/>
    </xf>
    <xf numFmtId="3" fontId="4" fillId="0" borderId="4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wrapText="1"/>
    </xf>
    <xf numFmtId="49" fontId="3" fillId="0" borderId="10" xfId="0" applyNumberFormat="1" applyFont="1" applyBorder="1" applyAlignment="1">
      <alignment vertical="center" wrapText="1"/>
    </xf>
    <xf numFmtId="3" fontId="4" fillId="0" borderId="13" xfId="0" applyNumberFormat="1" applyFont="1" applyBorder="1" applyAlignment="1">
      <alignment vertical="center" shrinkToFit="1"/>
    </xf>
    <xf numFmtId="3" fontId="4" fillId="0" borderId="14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vertical="center" shrinkToFit="1"/>
    </xf>
    <xf numFmtId="176" fontId="4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shrinkToFit="1"/>
    </xf>
    <xf numFmtId="3" fontId="4" fillId="0" borderId="10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shrinkToFit="1"/>
    </xf>
    <xf numFmtId="3" fontId="4" fillId="0" borderId="6" xfId="0" applyNumberFormat="1" applyFont="1" applyBorder="1" applyAlignment="1">
      <alignment vertical="center" shrinkToFit="1"/>
    </xf>
    <xf numFmtId="178" fontId="0" fillId="0" borderId="0" xfId="0" applyNumberFormat="1">
      <alignment vertical="center"/>
    </xf>
    <xf numFmtId="176" fontId="8" fillId="2" borderId="5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right" vertical="center" shrinkToFit="1"/>
    </xf>
    <xf numFmtId="177" fontId="8" fillId="2" borderId="15" xfId="0" applyNumberFormat="1" applyFont="1" applyFill="1" applyBorder="1" applyAlignment="1">
      <alignment horizontal="right" vertical="center" shrinkToFit="1"/>
    </xf>
  </cellXfs>
  <cellStyles count="6">
    <cellStyle name="桁区切り 2" xfId="5" xr:uid="{DD40D21A-468B-46E9-A01D-08D17CA9CE84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9CBE297B-AB99-41A0-B8C1-57F786D60F0E}"/>
    <cellStyle name="標準 3" xfId="3" xr:uid="{067C831A-A600-4EAD-BEC0-9A1E8907679F}"/>
  </cellStyles>
  <dxfs count="0"/>
  <tableStyles count="0" defaultTableStyle="TableStyleMedium2" defaultPivotStyle="PivotStyleLight16"/>
  <colors>
    <mruColors>
      <color rgb="FFFF33CC"/>
      <color rgb="FFFF65D7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87327532697721E-2"/>
          <c:y val="0.10458472351972953"/>
          <c:w val="0.86372168216420231"/>
          <c:h val="0.70338787312602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'33'!$A$4</c:f>
              <c:strCache>
                <c:ptCount val="1"/>
                <c:pt idx="0">
                  <c:v>検挙件数(件)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76287210936735E-3"/>
                  <c:y val="0.1807909604519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2B-46BB-A107-3A6C0B3EBBFE}"/>
                </c:ext>
              </c:extLst>
            </c:dLbl>
            <c:dLbl>
              <c:idx val="1"/>
              <c:layout>
                <c:manualLayout>
                  <c:x val="0"/>
                  <c:y val="0.167231638418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2B-46BB-A107-3A6C0B3EBBFE}"/>
                </c:ext>
              </c:extLst>
            </c:dLbl>
            <c:dLbl>
              <c:idx val="2"/>
              <c:layout>
                <c:manualLayout>
                  <c:x val="2.5552574421873002E-3"/>
                  <c:y val="0.22146892655367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2B-46BB-A107-3A6C0B3EBBFE}"/>
                </c:ext>
              </c:extLst>
            </c:dLbl>
            <c:dLbl>
              <c:idx val="3"/>
              <c:layout>
                <c:manualLayout>
                  <c:x val="-4.6845845272898402E-17"/>
                  <c:y val="0.216949152542372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2B-46BB-A107-3A6C0B3EBBFE}"/>
                </c:ext>
              </c:extLst>
            </c:dLbl>
            <c:dLbl>
              <c:idx val="4"/>
              <c:layout>
                <c:manualLayout>
                  <c:x val="1.2776287210935564E-3"/>
                  <c:y val="0.22146892655367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2B-46BB-A107-3A6C0B3EBBFE}"/>
                </c:ext>
              </c:extLst>
            </c:dLbl>
            <c:dLbl>
              <c:idx val="5"/>
              <c:layout>
                <c:manualLayout>
                  <c:x val="0"/>
                  <c:y val="0.26214689265536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2B-46BB-A107-3A6C0B3EBBFE}"/>
                </c:ext>
              </c:extLst>
            </c:dLbl>
            <c:dLbl>
              <c:idx val="6"/>
              <c:layout>
                <c:manualLayout>
                  <c:x val="-9.3691690545796803E-17"/>
                  <c:y val="0.35706214689265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2B-46BB-A107-3A6C0B3EBBFE}"/>
                </c:ext>
              </c:extLst>
            </c:dLbl>
            <c:dLbl>
              <c:idx val="7"/>
              <c:layout>
                <c:manualLayout>
                  <c:x val="1.2776287210936501E-3"/>
                  <c:y val="0.41129943502824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2B-46BB-A107-3A6C0B3EBBFE}"/>
                </c:ext>
              </c:extLst>
            </c:dLbl>
            <c:dLbl>
              <c:idx val="8"/>
              <c:layout>
                <c:manualLayout>
                  <c:x val="-1.2776287210937438E-3"/>
                  <c:y val="0.3254237288135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2B-46BB-A107-3A6C0B3EBBFE}"/>
                </c:ext>
              </c:extLst>
            </c:dLbl>
            <c:dLbl>
              <c:idx val="9"/>
              <c:layout>
                <c:manualLayout>
                  <c:x val="0"/>
                  <c:y val="0.32994350282485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2B-46BB-A107-3A6C0B3EBB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'33'!$B$3:$K$3</c:f>
              <c:strCache>
                <c:ptCount val="10"/>
                <c:pt idx="0">
                  <c:v>平成25</c:v>
                </c:pt>
                <c:pt idx="1">
                  <c:v>26 </c:v>
                </c:pt>
                <c:pt idx="2">
                  <c:v>27 </c:v>
                </c:pt>
                <c:pt idx="3">
                  <c:v>28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'33'!$B$4:$K$4</c:f>
              <c:numCache>
                <c:formatCode>#,##0;\-#,##0;</c:formatCode>
                <c:ptCount val="10"/>
                <c:pt idx="0">
                  <c:v>3419</c:v>
                </c:pt>
                <c:pt idx="1">
                  <c:v>3252</c:v>
                </c:pt>
                <c:pt idx="2">
                  <c:v>4112</c:v>
                </c:pt>
                <c:pt idx="3">
                  <c:v>4471</c:v>
                </c:pt>
                <c:pt idx="4">
                  <c:v>4644</c:v>
                </c:pt>
                <c:pt idx="5">
                  <c:v>5550</c:v>
                </c:pt>
                <c:pt idx="6">
                  <c:v>6817</c:v>
                </c:pt>
                <c:pt idx="7">
                  <c:v>7424</c:v>
                </c:pt>
                <c:pt idx="8">
                  <c:v>6600</c:v>
                </c:pt>
                <c:pt idx="9">
                  <c:v>6640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B-46BB-A107-3A6C0B3EBB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4527439"/>
        <c:axId val="2104455791"/>
      </c:barChart>
      <c:lineChart>
        <c:grouping val="standard"/>
        <c:varyColors val="0"/>
        <c:ser>
          <c:idx val="1"/>
          <c:order val="1"/>
          <c:tx>
            <c:strRef>
              <c:f>'33'!$A$5</c:f>
              <c:strCache>
                <c:ptCount val="1"/>
                <c:pt idx="0">
                  <c:v>検挙人員(人)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107781563716953E-2"/>
                  <c:y val="-6.7796432225632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564251143578299E-2"/>
                      <c:h val="7.07344632768361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72B-46BB-A107-3A6C0B3EBBFE}"/>
                </c:ext>
              </c:extLst>
            </c:dLbl>
            <c:dLbl>
              <c:idx val="1"/>
              <c:layout>
                <c:manualLayout>
                  <c:x val="-2.5552574421873003E-2"/>
                  <c:y val="-6.779661016949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2B-46BB-A107-3A6C0B3EBBFE}"/>
                </c:ext>
              </c:extLst>
            </c:dLbl>
            <c:dLbl>
              <c:idx val="2"/>
              <c:layout>
                <c:manualLayout>
                  <c:x val="-2.8107831864060351E-2"/>
                  <c:y val="-6.779661016949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2B-46BB-A107-3A6C0B3EBBFE}"/>
                </c:ext>
              </c:extLst>
            </c:dLbl>
            <c:dLbl>
              <c:idx val="3"/>
              <c:layout>
                <c:manualLayout>
                  <c:x val="-2.6830203142966701E-2"/>
                  <c:y val="-7.2316384180790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2B-46BB-A107-3A6C0B3EBBFE}"/>
                </c:ext>
              </c:extLst>
            </c:dLbl>
            <c:dLbl>
              <c:idx val="4"/>
              <c:layout>
                <c:manualLayout>
                  <c:x val="-2.9385460585153955E-2"/>
                  <c:y val="-6.327683615819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2B-46BB-A107-3A6C0B3EBBFE}"/>
                </c:ext>
              </c:extLst>
            </c:dLbl>
            <c:dLbl>
              <c:idx val="5"/>
              <c:layout>
                <c:manualLayout>
                  <c:x val="-3.1940718027341351E-2"/>
                  <c:y val="-6.779661016949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2B-46BB-A107-3A6C0B3EBBFE}"/>
                </c:ext>
              </c:extLst>
            </c:dLbl>
            <c:dLbl>
              <c:idx val="6"/>
              <c:layout>
                <c:manualLayout>
                  <c:x val="-2.8107831864060399E-2"/>
                  <c:y val="-7.6836158192090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B-46BB-A107-3A6C0B3EBBFE}"/>
                </c:ext>
              </c:extLst>
            </c:dLbl>
            <c:dLbl>
              <c:idx val="7"/>
              <c:layout>
                <c:manualLayout>
                  <c:x val="-2.9385460585153955E-2"/>
                  <c:y val="-7.683615819209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2B-46BB-A107-3A6C0B3EBBFE}"/>
                </c:ext>
              </c:extLst>
            </c:dLbl>
            <c:dLbl>
              <c:idx val="8"/>
              <c:layout>
                <c:manualLayout>
                  <c:x val="-2.8107831864060306E-2"/>
                  <c:y val="-8.1355932203389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2B-46BB-A107-3A6C0B3EBBFE}"/>
                </c:ext>
              </c:extLst>
            </c:dLbl>
            <c:dLbl>
              <c:idx val="9"/>
              <c:layout>
                <c:manualLayout>
                  <c:x val="-2.8107831864060306E-2"/>
                  <c:y val="-6.779661016949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2B-46BB-A107-3A6C0B3EBB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'33'!$B$3:$K$3</c:f>
              <c:strCache>
                <c:ptCount val="10"/>
                <c:pt idx="0">
                  <c:v>平成25</c:v>
                </c:pt>
                <c:pt idx="1">
                  <c:v>26 </c:v>
                </c:pt>
                <c:pt idx="2">
                  <c:v>27 </c:v>
                </c:pt>
                <c:pt idx="3">
                  <c:v>28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'33'!$B$5:$K$5</c:f>
              <c:numCache>
                <c:formatCode>#,##0;\-#,##0;</c:formatCode>
                <c:ptCount val="10"/>
                <c:pt idx="0">
                  <c:v>1774</c:v>
                </c:pt>
                <c:pt idx="1">
                  <c:v>1985</c:v>
                </c:pt>
                <c:pt idx="2">
                  <c:v>2506</c:v>
                </c:pt>
                <c:pt idx="3">
                  <c:v>2369</c:v>
                </c:pt>
                <c:pt idx="4">
                  <c:v>2448</c:v>
                </c:pt>
                <c:pt idx="5">
                  <c:v>2837</c:v>
                </c:pt>
                <c:pt idx="6">
                  <c:v>2861</c:v>
                </c:pt>
                <c:pt idx="7">
                  <c:v>2621</c:v>
                </c:pt>
                <c:pt idx="8">
                  <c:v>2374</c:v>
                </c:pt>
                <c:pt idx="9">
                  <c:v>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2B-46BB-A107-3A6C0B3EBB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4001967"/>
        <c:axId val="2104454127"/>
      </c:lineChart>
      <c:catAx>
        <c:axId val="54452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4455791"/>
        <c:crosses val="autoZero"/>
        <c:auto val="1"/>
        <c:lblAlgn val="ctr"/>
        <c:lblOffset val="100"/>
        <c:noMultiLvlLbl val="0"/>
      </c:catAx>
      <c:valAx>
        <c:axId val="2104455791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3.1886277803341599E-2"/>
              <c:y val="1.35949108056408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\-#,##0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527439"/>
        <c:crosses val="autoZero"/>
        <c:crossBetween val="between"/>
        <c:majorUnit val="2000"/>
      </c:valAx>
      <c:valAx>
        <c:axId val="210445412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94553335050698484"/>
              <c:y val="4.5396440042539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\-#,##0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4001967"/>
        <c:crosses val="max"/>
        <c:crossBetween val="between"/>
        <c:majorUnit val="1000"/>
      </c:valAx>
      <c:catAx>
        <c:axId val="30400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44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92281167849681"/>
          <c:y val="0.12151514252808794"/>
          <c:w val="0.18397853583748563"/>
          <c:h val="0.11186503932097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853440</xdr:colOff>
      <xdr:row>6</xdr:row>
      <xdr:rowOff>160020</xdr:rowOff>
    </xdr:from>
    <xdr:to>
      <xdr:col>15</xdr:col>
      <xdr:colOff>209550</xdr:colOff>
      <xdr:row>23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69E3AF-4CDE-464E-8399-09958F454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65297;&#65296;&#12288;&#24195;&#22495;&#30693;&#33021;&#20418;\&#12304;&#32113;&#35336;&#38306;&#20418;&#12305;\&#9733;&#26032;&#20316;&#26989;&#29992;&#36605;&#37327;&#29256;&#65288;&#21462;&#25201;&#27880;&#24847;&#65289;\H2501&#26376;&#22577;&#65288;&#35036;&#36275;&#65289;&#38598;&#3533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貼付用"/>
      <sheetName val="work(月報受渡用)"/>
      <sheetName val="補足1-1(ｵﾚｵﾚ)"/>
      <sheetName val="1-2（架空）"/>
      <sheetName val="1-3（融資)"/>
      <sheetName val="1-4（金商）"/>
      <sheetName val="1-5（ｷﾞｬﾝﾌﾞﾙ）"/>
      <sheetName val="1-6（異性）"/>
      <sheetName val="1-７（その他）"/>
      <sheetName val="補足２"/>
      <sheetName val="補足３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6922-63E0-4DEF-9112-E1BE1B733BA2}">
  <sheetPr>
    <pageSetUpPr fitToPage="1"/>
  </sheetPr>
  <dimension ref="A1:K5"/>
  <sheetViews>
    <sheetView tabSelected="1" zoomScaleNormal="100" workbookViewId="0"/>
  </sheetViews>
  <sheetFormatPr defaultRowHeight="13.5" x14ac:dyDescent="0.15"/>
  <cols>
    <col min="1" max="1" width="17.5" customWidth="1"/>
    <col min="2" max="11" width="9.125" customWidth="1"/>
    <col min="12" max="12" width="10.125" bestFit="1" customWidth="1"/>
  </cols>
  <sheetData>
    <row r="1" spans="1:11" x14ac:dyDescent="0.15">
      <c r="A1" t="s">
        <v>30</v>
      </c>
    </row>
    <row r="3" spans="1:11" ht="22.5" customHeight="1" x14ac:dyDescent="0.15">
      <c r="A3" s="31"/>
      <c r="B3" s="32" t="s">
        <v>31</v>
      </c>
      <c r="C3" s="32">
        <v>26</v>
      </c>
      <c r="D3" s="32">
        <v>27</v>
      </c>
      <c r="E3" s="32">
        <v>28</v>
      </c>
      <c r="F3" s="32">
        <v>29</v>
      </c>
      <c r="G3" s="32">
        <v>30</v>
      </c>
      <c r="H3" s="32" t="s">
        <v>27</v>
      </c>
      <c r="I3" s="32">
        <v>2</v>
      </c>
      <c r="J3" s="32">
        <v>3</v>
      </c>
      <c r="K3" s="32">
        <v>4</v>
      </c>
    </row>
    <row r="4" spans="1:11" ht="22.5" customHeight="1" x14ac:dyDescent="0.15">
      <c r="A4" s="31" t="s">
        <v>28</v>
      </c>
      <c r="B4" s="33">
        <v>3419</v>
      </c>
      <c r="C4" s="33">
        <v>3252</v>
      </c>
      <c r="D4" s="33">
        <v>4112</v>
      </c>
      <c r="E4" s="33">
        <v>4471</v>
      </c>
      <c r="F4" s="33">
        <v>4644</v>
      </c>
      <c r="G4" s="33">
        <v>5550</v>
      </c>
      <c r="H4" s="33">
        <v>6817</v>
      </c>
      <c r="I4" s="33">
        <v>7424</v>
      </c>
      <c r="J4" s="33">
        <v>6600</v>
      </c>
      <c r="K4" s="34">
        <v>6640</v>
      </c>
    </row>
    <row r="5" spans="1:11" s="30" customFormat="1" ht="22.5" customHeight="1" x14ac:dyDescent="0.15">
      <c r="A5" s="31" t="s">
        <v>29</v>
      </c>
      <c r="B5" s="33">
        <v>1774</v>
      </c>
      <c r="C5" s="33">
        <v>1985</v>
      </c>
      <c r="D5" s="33">
        <v>2506</v>
      </c>
      <c r="E5" s="33">
        <v>2369</v>
      </c>
      <c r="F5" s="33">
        <v>2448</v>
      </c>
      <c r="G5" s="33">
        <v>2837</v>
      </c>
      <c r="H5" s="33">
        <v>2861</v>
      </c>
      <c r="I5" s="33">
        <v>2621</v>
      </c>
      <c r="J5" s="33">
        <v>2374</v>
      </c>
      <c r="K5" s="33">
        <v>2458</v>
      </c>
    </row>
  </sheetData>
  <phoneticPr fontId="2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M91"/>
  <sheetViews>
    <sheetView zoomScaleNormal="100" workbookViewId="0"/>
  </sheetViews>
  <sheetFormatPr defaultColWidth="9" defaultRowHeight="11.25" x14ac:dyDescent="0.15"/>
  <cols>
    <col min="1" max="2" width="3.375" style="1" customWidth="1"/>
    <col min="3" max="3" width="13.875" style="1" bestFit="1" customWidth="1"/>
    <col min="4" max="5" width="7.125" style="1" bestFit="1" customWidth="1"/>
    <col min="6" max="6" width="5.25" style="2" customWidth="1"/>
    <col min="7" max="7" width="2.875" style="1" customWidth="1"/>
    <col min="8" max="8" width="16.875" style="1" bestFit="1" customWidth="1"/>
    <col min="9" max="10" width="7.125" style="1" customWidth="1"/>
    <col min="11" max="11" width="5.75" style="1" customWidth="1"/>
    <col min="12" max="12" width="3.5" style="1" customWidth="1"/>
    <col min="13" max="16384" width="9" style="1"/>
  </cols>
  <sheetData>
    <row r="2" spans="3:11" ht="12" customHeight="1" x14ac:dyDescent="0.15"/>
    <row r="3" spans="3:11" ht="12" customHeight="1" thickBot="1" x14ac:dyDescent="0.2">
      <c r="C3" s="3" t="s">
        <v>12</v>
      </c>
      <c r="H3" s="2" t="s">
        <v>13</v>
      </c>
      <c r="K3" s="2"/>
    </row>
    <row r="4" spans="3:11" ht="12" customHeight="1" thickBot="1" x14ac:dyDescent="0.2">
      <c r="C4" s="4"/>
      <c r="D4" s="5" t="s">
        <v>11</v>
      </c>
      <c r="E4" s="6" t="s">
        <v>10</v>
      </c>
      <c r="H4" s="4"/>
      <c r="I4" s="19" t="s">
        <v>14</v>
      </c>
      <c r="J4" s="22"/>
      <c r="K4" s="2"/>
    </row>
    <row r="5" spans="3:11" ht="12" customHeight="1" x14ac:dyDescent="0.15">
      <c r="C5" s="7" t="s">
        <v>15</v>
      </c>
      <c r="D5" s="8" t="e">
        <f>SUM(D20,I20,D35,I35,D50,I50,D65,I65,D80,I80)</f>
        <v>#REF!</v>
      </c>
      <c r="E5" s="9" t="e">
        <f t="shared" ref="E5:E16" si="0">SUM(E20,J20,E35,J35,E50,J50,E65,J65,E80,J80)</f>
        <v>#REF!</v>
      </c>
      <c r="H5" s="27" t="s">
        <v>1</v>
      </c>
      <c r="I5" s="29" t="e">
        <f>SUMIFS(#REF!,#REF!,#REF!,#REF!,$H5,#REF!,"法人・団体")</f>
        <v>#REF!</v>
      </c>
      <c r="K5" s="2"/>
    </row>
    <row r="6" spans="3:11" ht="12" customHeight="1" x14ac:dyDescent="0.15">
      <c r="C6" s="10" t="s">
        <v>16</v>
      </c>
      <c r="D6" s="11" t="e">
        <f t="shared" ref="D6:D16" si="1">SUM(D21,I21,D36,I36,D51,I51,D66,I66,D81,I81)</f>
        <v>#REF!</v>
      </c>
      <c r="E6" s="12" t="e">
        <f t="shared" si="0"/>
        <v>#REF!</v>
      </c>
      <c r="H6" s="10" t="s">
        <v>2</v>
      </c>
      <c r="I6" s="28" t="e">
        <f>SUMIFS(#REF!,#REF!,#REF!,#REF!,$H6,#REF!,"法人・団体")</f>
        <v>#REF!</v>
      </c>
      <c r="K6" s="2"/>
    </row>
    <row r="7" spans="3:11" ht="12" customHeight="1" x14ac:dyDescent="0.15">
      <c r="C7" s="10" t="s">
        <v>17</v>
      </c>
      <c r="D7" s="11" t="e">
        <f t="shared" si="1"/>
        <v>#REF!</v>
      </c>
      <c r="E7" s="12" t="e">
        <f t="shared" si="0"/>
        <v>#REF!</v>
      </c>
      <c r="H7" s="10" t="s">
        <v>3</v>
      </c>
      <c r="I7" s="21" t="e">
        <f>SUMIFS(#REF!,#REF!,#REF!,#REF!,$H7,#REF!,"法人・団体")</f>
        <v>#REF!</v>
      </c>
      <c r="K7" s="2"/>
    </row>
    <row r="8" spans="3:11" ht="12" customHeight="1" x14ac:dyDescent="0.15">
      <c r="C8" s="10" t="s">
        <v>18</v>
      </c>
      <c r="D8" s="11" t="e">
        <f t="shared" si="1"/>
        <v>#REF!</v>
      </c>
      <c r="E8" s="14" t="e">
        <f t="shared" si="0"/>
        <v>#REF!</v>
      </c>
      <c r="H8" s="10" t="s">
        <v>4</v>
      </c>
      <c r="I8" s="21" t="e">
        <f>SUMIFS(#REF!,#REF!,#REF!,#REF!,$H8,#REF!,"法人・団体")</f>
        <v>#REF!</v>
      </c>
      <c r="J8" s="25"/>
      <c r="K8" s="2"/>
    </row>
    <row r="9" spans="3:11" ht="12" customHeight="1" x14ac:dyDescent="0.15">
      <c r="C9" s="10" t="s">
        <v>19</v>
      </c>
      <c r="D9" s="11" t="e">
        <f t="shared" si="1"/>
        <v>#REF!</v>
      </c>
      <c r="E9" s="14" t="e">
        <f t="shared" si="0"/>
        <v>#REF!</v>
      </c>
      <c r="H9" s="10" t="s">
        <v>5</v>
      </c>
      <c r="I9" s="21" t="e">
        <f>SUMIFS(#REF!,#REF!,#REF!,#REF!,$H9,#REF!,"法人・団体")</f>
        <v>#REF!</v>
      </c>
      <c r="J9" s="25"/>
      <c r="K9" s="2"/>
    </row>
    <row r="10" spans="3:11" ht="12" customHeight="1" x14ac:dyDescent="0.15">
      <c r="C10" s="10" t="s">
        <v>20</v>
      </c>
      <c r="D10" s="11" t="e">
        <f>SUM(D25,I25,D40,I40,D55,I55,D70,I70,D85,I85)</f>
        <v>#REF!</v>
      </c>
      <c r="E10" s="14" t="e">
        <f t="shared" si="0"/>
        <v>#REF!</v>
      </c>
      <c r="H10" s="10" t="s">
        <v>6</v>
      </c>
      <c r="I10" s="21" t="e">
        <f>SUMIFS(#REF!,#REF!,#REF!,#REF!,$H10,#REF!,"法人・団体")</f>
        <v>#REF!</v>
      </c>
      <c r="J10" s="25"/>
      <c r="K10" s="2"/>
    </row>
    <row r="11" spans="3:11" ht="12" customHeight="1" x14ac:dyDescent="0.15">
      <c r="C11" s="10" t="s">
        <v>21</v>
      </c>
      <c r="D11" s="11" t="e">
        <f t="shared" si="1"/>
        <v>#REF!</v>
      </c>
      <c r="E11" s="14" t="e">
        <f t="shared" si="0"/>
        <v>#REF!</v>
      </c>
      <c r="F11" s="2" t="e">
        <f>SUM(D11:E15)</f>
        <v>#REF!</v>
      </c>
      <c r="H11" s="10" t="s">
        <v>7</v>
      </c>
      <c r="I11" s="21" t="e">
        <f>SUMIFS(#REF!,#REF!,#REF!,#REF!,$H11,#REF!,"法人・団体")</f>
        <v>#REF!</v>
      </c>
      <c r="J11" s="25"/>
      <c r="K11" s="2"/>
    </row>
    <row r="12" spans="3:11" ht="12" customHeight="1" x14ac:dyDescent="0.15">
      <c r="C12" s="10" t="s">
        <v>22</v>
      </c>
      <c r="D12" s="11" t="e">
        <f t="shared" si="1"/>
        <v>#REF!</v>
      </c>
      <c r="E12" s="14" t="e">
        <f t="shared" si="0"/>
        <v>#REF!</v>
      </c>
      <c r="H12" s="10" t="s">
        <v>8</v>
      </c>
      <c r="I12" s="21" t="e">
        <f>SUMIFS(#REF!,#REF!,#REF!,#REF!,$H12,#REF!,"法人・団体")</f>
        <v>#REF!</v>
      </c>
      <c r="J12" s="25"/>
      <c r="K12" s="2"/>
    </row>
    <row r="13" spans="3:11" ht="12" customHeight="1" x14ac:dyDescent="0.15">
      <c r="C13" s="10" t="s">
        <v>23</v>
      </c>
      <c r="D13" s="11" t="e">
        <f t="shared" si="1"/>
        <v>#REF!</v>
      </c>
      <c r="E13" s="14" t="e">
        <f t="shared" si="0"/>
        <v>#REF!</v>
      </c>
      <c r="H13" s="10" t="s">
        <v>9</v>
      </c>
      <c r="I13" s="21" t="e">
        <f>SUMIFS(#REF!,#REF!,#REF!,#REF!,$H13,#REF!,"法人・団体")</f>
        <v>#REF!</v>
      </c>
      <c r="J13" s="25"/>
      <c r="K13" s="2"/>
    </row>
    <row r="14" spans="3:11" ht="12" customHeight="1" thickBot="1" x14ac:dyDescent="0.2">
      <c r="C14" s="10" t="s">
        <v>24</v>
      </c>
      <c r="D14" s="11" t="e">
        <f t="shared" si="1"/>
        <v>#REF!</v>
      </c>
      <c r="E14" s="14" t="e">
        <f t="shared" si="0"/>
        <v>#REF!</v>
      </c>
      <c r="H14" s="10" t="s">
        <v>25</v>
      </c>
      <c r="I14" s="21" t="e">
        <f>SUMIFS(#REF!,#REF!,#REF!,#REF!,$H14,#REF!,"法人・団体")</f>
        <v>#REF!</v>
      </c>
      <c r="J14" s="25"/>
      <c r="K14" s="2"/>
    </row>
    <row r="15" spans="3:11" ht="12" customHeight="1" thickTop="1" thickBot="1" x14ac:dyDescent="0.2">
      <c r="C15" s="10" t="s">
        <v>26</v>
      </c>
      <c r="D15" s="13" t="e">
        <f t="shared" si="1"/>
        <v>#REF!</v>
      </c>
      <c r="E15" s="14" t="e">
        <f t="shared" si="0"/>
        <v>#REF!</v>
      </c>
      <c r="F15" s="15" t="e">
        <f>SUM(F30,K30,F45,K45,F60,K60,F75,K75,F90,K90)</f>
        <v>#REF!</v>
      </c>
      <c r="H15" s="16" t="s">
        <v>0</v>
      </c>
      <c r="I15" s="26" t="e">
        <f>SUM(I5:I14)</f>
        <v>#REF!</v>
      </c>
      <c r="J15" s="25"/>
      <c r="K15" s="2"/>
    </row>
    <row r="16" spans="3:11" ht="12" customHeight="1" thickTop="1" thickBot="1" x14ac:dyDescent="0.2">
      <c r="C16" s="16" t="s">
        <v>0</v>
      </c>
      <c r="D16" s="17" t="e">
        <f t="shared" si="1"/>
        <v>#REF!</v>
      </c>
      <c r="E16" s="18" t="e">
        <f t="shared" si="0"/>
        <v>#REF!</v>
      </c>
      <c r="F16" s="20" t="e">
        <f>SUM(F31,K31,F46,K46,F61,K61,F76,K76,F91,K91)</f>
        <v>#REF!</v>
      </c>
      <c r="H16" s="3"/>
      <c r="J16" s="25"/>
      <c r="K16" s="15"/>
    </row>
    <row r="17" spans="3:12" ht="12" customHeight="1" x14ac:dyDescent="0.15">
      <c r="C17" s="3"/>
      <c r="H17" s="3"/>
      <c r="K17" s="2"/>
      <c r="L17" s="2"/>
    </row>
    <row r="18" spans="3:12" ht="12" customHeight="1" thickBot="1" x14ac:dyDescent="0.2">
      <c r="C18" s="3" t="s">
        <v>1</v>
      </c>
      <c r="H18" s="3" t="s">
        <v>2</v>
      </c>
      <c r="K18" s="2"/>
      <c r="L18" s="2"/>
    </row>
    <row r="19" spans="3:12" ht="12" customHeight="1" thickBot="1" x14ac:dyDescent="0.2">
      <c r="C19" s="4"/>
      <c r="D19" s="5" t="s">
        <v>11</v>
      </c>
      <c r="E19" s="6" t="s">
        <v>10</v>
      </c>
      <c r="H19" s="4"/>
      <c r="I19" s="5" t="s">
        <v>11</v>
      </c>
      <c r="J19" s="6" t="s">
        <v>10</v>
      </c>
      <c r="K19" s="2"/>
      <c r="L19" s="2"/>
    </row>
    <row r="20" spans="3:12" ht="12" customHeight="1" x14ac:dyDescent="0.15">
      <c r="C20" s="7" t="s">
        <v>15</v>
      </c>
      <c r="D20" s="8" t="e">
        <f>SUMIFS(#REF!,#REF!,#REF!,#REF!,$C$18,#REF!,"&lt;=19",#REF!,D$19)</f>
        <v>#REF!</v>
      </c>
      <c r="E20" s="9" t="e">
        <f>SUMIFS(#REF!,#REF!,#REF!,#REF!,$C$18,#REF!,"&lt;=19",#REF!,E$19)</f>
        <v>#REF!</v>
      </c>
      <c r="H20" s="7" t="s">
        <v>15</v>
      </c>
      <c r="I20" s="8" t="e">
        <f>SUMIFS(#REF!,#REF!,#REF!,#REF!,$H$18,#REF!,"&lt;=19",#REF!,I$19)</f>
        <v>#REF!</v>
      </c>
      <c r="J20" s="9" t="e">
        <f>SUMIFS(#REF!,#REF!,#REF!,#REF!,$H$18,#REF!,"&lt;=19",#REF!,J$19)</f>
        <v>#REF!</v>
      </c>
      <c r="K20" s="2"/>
      <c r="L20" s="2"/>
    </row>
    <row r="21" spans="3:12" ht="12" customHeight="1" x14ac:dyDescent="0.15">
      <c r="C21" s="10" t="s">
        <v>16</v>
      </c>
      <c r="D21" s="11" t="e">
        <f>SUMIFS(#REF!,#REF!,#REF!,#REF!,$C$18,#REF!,"&gt;=20",#REF!,"&lt;=29",#REF!,D$19)</f>
        <v>#REF!</v>
      </c>
      <c r="E21" s="12" t="e">
        <f>SUMIFS(#REF!,#REF!,#REF!,#REF!,$C$18,#REF!,"&gt;=20",#REF!,"&lt;=29",#REF!,E$19)</f>
        <v>#REF!</v>
      </c>
      <c r="H21" s="10" t="s">
        <v>16</v>
      </c>
      <c r="I21" s="11" t="e">
        <f>SUMIFS(#REF!,#REF!,#REF!,#REF!,$H$18,#REF!,"&gt;=20",#REF!,"&lt;=29",#REF!,I$19)</f>
        <v>#REF!</v>
      </c>
      <c r="J21" s="12" t="e">
        <f>SUMIFS(#REF!,#REF!,#REF!,#REF!,$H$18,#REF!,"&gt;=20",#REF!,"&lt;=29",#REF!,J$19)</f>
        <v>#REF!</v>
      </c>
      <c r="K21" s="2"/>
      <c r="L21" s="2"/>
    </row>
    <row r="22" spans="3:12" ht="12" customHeight="1" x14ac:dyDescent="0.15">
      <c r="C22" s="10" t="s">
        <v>17</v>
      </c>
      <c r="D22" s="11" t="e">
        <f>SUMIFS(#REF!,#REF!,#REF!,#REF!,$C$18,#REF!,"&gt;=30",#REF!,"&lt;=39",#REF!,D$19)</f>
        <v>#REF!</v>
      </c>
      <c r="E22" s="12" t="e">
        <f>SUMIFS(#REF!,#REF!,#REF!,#REF!,$C$18,#REF!,"&gt;=30",#REF!,"&lt;=39",#REF!,E$19)</f>
        <v>#REF!</v>
      </c>
      <c r="H22" s="10" t="s">
        <v>17</v>
      </c>
      <c r="I22" s="11" t="e">
        <f>SUMIFS(#REF!,#REF!,#REF!,#REF!,$H$18,#REF!,"&gt;=30",#REF!,"&lt;=39",#REF!,I$19)</f>
        <v>#REF!</v>
      </c>
      <c r="J22" s="12" t="e">
        <f>SUMIFS(#REF!,#REF!,#REF!,#REF!,$H$18,#REF!,"&gt;=30",#REF!,"&lt;=39",#REF!,J$19)</f>
        <v>#REF!</v>
      </c>
      <c r="K22" s="2"/>
      <c r="L22" s="2"/>
    </row>
    <row r="23" spans="3:12" ht="12" customHeight="1" x14ac:dyDescent="0.15">
      <c r="C23" s="10" t="s">
        <v>18</v>
      </c>
      <c r="D23" s="11" t="e">
        <f>SUMIFS(#REF!,#REF!,#REF!,#REF!,$C$18,#REF!,"&gt;=40",#REF!,"&lt;=49",#REF!,D$19)</f>
        <v>#REF!</v>
      </c>
      <c r="E23" s="14" t="e">
        <f>SUMIFS(#REF!,#REF!,#REF!,#REF!,$C$18,#REF!,"&gt;=40",#REF!,"&lt;=49",#REF!,E$19)</f>
        <v>#REF!</v>
      </c>
      <c r="H23" s="10" t="s">
        <v>18</v>
      </c>
      <c r="I23" s="11" t="e">
        <f>SUMIFS(#REF!,#REF!,#REF!,#REF!,$H$18,#REF!,"&gt;=40",#REF!,"&lt;=49",#REF!,I$19)</f>
        <v>#REF!</v>
      </c>
      <c r="J23" s="14" t="e">
        <f>SUMIFS(#REF!,#REF!,#REF!,#REF!,$H$18,#REF!,"&gt;=40",#REF!,"&lt;=49",#REF!,J$19)</f>
        <v>#REF!</v>
      </c>
      <c r="K23" s="2"/>
      <c r="L23" s="2"/>
    </row>
    <row r="24" spans="3:12" ht="12" customHeight="1" x14ac:dyDescent="0.15">
      <c r="C24" s="10" t="s">
        <v>19</v>
      </c>
      <c r="D24" s="11" t="e">
        <f>SUMIFS(#REF!,#REF!,#REF!,#REF!,$C$18,#REF!,"&gt;=50",#REF!,"&lt;=59",#REF!,D$19)</f>
        <v>#REF!</v>
      </c>
      <c r="E24" s="14" t="e">
        <f>SUMIFS(#REF!,#REF!,#REF!,#REF!,$C$18,#REF!,"&gt;=50",#REF!,"&lt;=59",#REF!,E$19)</f>
        <v>#REF!</v>
      </c>
      <c r="H24" s="10" t="s">
        <v>19</v>
      </c>
      <c r="I24" s="11" t="e">
        <f>SUMIFS(#REF!,#REF!,#REF!,#REF!,$H$18,#REF!,"&gt;=50",#REF!,"&lt;=59",#REF!,I$19)</f>
        <v>#REF!</v>
      </c>
      <c r="J24" s="14" t="e">
        <f>SUMIFS(#REF!,#REF!,#REF!,#REF!,$H$18,#REF!,"&gt;=50",#REF!,"&lt;=59",#REF!,J$19)</f>
        <v>#REF!</v>
      </c>
      <c r="K24" s="2"/>
      <c r="L24" s="2"/>
    </row>
    <row r="25" spans="3:12" ht="12" customHeight="1" x14ac:dyDescent="0.15">
      <c r="C25" s="10" t="s">
        <v>20</v>
      </c>
      <c r="D25" s="11" t="e">
        <f>SUMIFS(#REF!,#REF!,#REF!,#REF!,$C$18,#REF!,"&gt;=60",#REF!,"&lt;=64",#REF!,D$19)</f>
        <v>#REF!</v>
      </c>
      <c r="E25" s="14" t="e">
        <f>SUMIFS(#REF!,#REF!,#REF!,#REF!,$C$18,#REF!,"&gt;=60",#REF!,"&lt;=64",#REF!,E$19)</f>
        <v>#REF!</v>
      </c>
      <c r="H25" s="10" t="s">
        <v>20</v>
      </c>
      <c r="I25" s="11" t="e">
        <f>SUMIFS(#REF!,#REF!,#REF!,#REF!,$H$18,#REF!,"&gt;=60",#REF!,"&lt;=64",#REF!,I$19)</f>
        <v>#REF!</v>
      </c>
      <c r="J25" s="14" t="e">
        <f>SUMIFS(#REF!,#REF!,#REF!,#REF!,$H$18,#REF!,"&gt;=60",#REF!,"&lt;=64",#REF!,J$19)</f>
        <v>#REF!</v>
      </c>
      <c r="K25" s="2"/>
      <c r="L25" s="2"/>
    </row>
    <row r="26" spans="3:12" ht="12" customHeight="1" x14ac:dyDescent="0.15">
      <c r="C26" s="10" t="s">
        <v>21</v>
      </c>
      <c r="D26" s="11" t="e">
        <f>SUMIFS(#REF!,#REF!,#REF!,#REF!,$C$18,#REF!,"&gt;=65",#REF!,"&lt;=69",#REF!,D$19)</f>
        <v>#REF!</v>
      </c>
      <c r="E26" s="14" t="e">
        <f>SUMIFS(#REF!,#REF!,#REF!,#REF!,$C$18,#REF!,"&gt;=65",#REF!,"&lt;=69",#REF!,E$19)</f>
        <v>#REF!</v>
      </c>
      <c r="F26" s="2" t="e">
        <f>SUM(D26:E30)</f>
        <v>#REF!</v>
      </c>
      <c r="H26" s="10" t="s">
        <v>21</v>
      </c>
      <c r="I26" s="11" t="e">
        <f>SUMIFS(#REF!,#REF!,#REF!,#REF!,$H$18,#REF!,"&gt;=65",#REF!,"&lt;=69",#REF!,I$19)</f>
        <v>#REF!</v>
      </c>
      <c r="J26" s="14" t="e">
        <f>SUMIFS(#REF!,#REF!,#REF!,#REF!,$H$18,#REF!,"&gt;=65",#REF!,"&lt;=69",#REF!,J$19)</f>
        <v>#REF!</v>
      </c>
      <c r="K26" s="2" t="e">
        <f>SUM(I26:J30)</f>
        <v>#REF!</v>
      </c>
      <c r="L26" s="2"/>
    </row>
    <row r="27" spans="3:12" ht="12" customHeight="1" x14ac:dyDescent="0.15">
      <c r="C27" s="10" t="s">
        <v>22</v>
      </c>
      <c r="D27" s="11" t="e">
        <f>SUMIFS(#REF!,#REF!,#REF!,#REF!,$C$18,#REF!,"&gt;=70",#REF!,"&lt;=79",#REF!,D$19)</f>
        <v>#REF!</v>
      </c>
      <c r="E27" s="14" t="e">
        <f>SUMIFS(#REF!,#REF!,#REF!,#REF!,$C$18,#REF!,"&gt;=70",#REF!,"&lt;=79",#REF!,E$19)</f>
        <v>#REF!</v>
      </c>
      <c r="H27" s="10" t="s">
        <v>22</v>
      </c>
      <c r="I27" s="11" t="e">
        <f>SUMIFS(#REF!,#REF!,#REF!,#REF!,$H$18,#REF!,"&gt;=70",#REF!,"&lt;=79",#REF!,I$19)</f>
        <v>#REF!</v>
      </c>
      <c r="J27" s="14" t="e">
        <f>SUMIFS(#REF!,#REF!,#REF!,#REF!,$H$18,#REF!,"&gt;=70",#REF!,"&lt;=79",#REF!,J$19)</f>
        <v>#REF!</v>
      </c>
      <c r="K27" s="2"/>
      <c r="L27" s="15"/>
    </row>
    <row r="28" spans="3:12" ht="12" customHeight="1" x14ac:dyDescent="0.15">
      <c r="C28" s="10" t="s">
        <v>23</v>
      </c>
      <c r="D28" s="11" t="e">
        <f>SUMIFS(#REF!,#REF!,#REF!,#REF!,$C$18,#REF!,"&gt;=80",#REF!,"&lt;=89",#REF!,D$19)</f>
        <v>#REF!</v>
      </c>
      <c r="E28" s="14" t="e">
        <f>SUMIFS(#REF!,#REF!,#REF!,#REF!,$C$18,#REF!,"&gt;=80",#REF!,"&lt;=89",#REF!,E$19)</f>
        <v>#REF!</v>
      </c>
      <c r="H28" s="10" t="s">
        <v>23</v>
      </c>
      <c r="I28" s="11" t="e">
        <f>SUMIFS(#REF!,#REF!,#REF!,#REF!,$H$18,#REF!,"&gt;=80",#REF!,"&lt;=89",#REF!,I$19)</f>
        <v>#REF!</v>
      </c>
      <c r="J28" s="14" t="e">
        <f>SUMIFS(#REF!,#REF!,#REF!,#REF!,$H$18,#REF!,"&gt;=80",#REF!,"&lt;=89",#REF!,J$19)</f>
        <v>#REF!</v>
      </c>
      <c r="K28" s="2"/>
      <c r="L28" s="2"/>
    </row>
    <row r="29" spans="3:12" ht="12" customHeight="1" x14ac:dyDescent="0.15">
      <c r="C29" s="10" t="s">
        <v>24</v>
      </c>
      <c r="D29" s="11" t="e">
        <f>SUMIFS(#REF!,#REF!,#REF!,#REF!,$C$18,#REF!,"&gt;=90",#REF!,"&lt;=99",#REF!,D$19)</f>
        <v>#REF!</v>
      </c>
      <c r="E29" s="14" t="e">
        <f>SUMIFS(#REF!,#REF!,#REF!,#REF!,$C$18,#REF!,"&gt;=90",#REF!,"&lt;=99",#REF!,E$19)</f>
        <v>#REF!</v>
      </c>
      <c r="H29" s="10" t="s">
        <v>24</v>
      </c>
      <c r="I29" s="11" t="e">
        <f>SUMIFS(#REF!,#REF!,#REF!,#REF!,$H$18,#REF!,"&gt;=90",#REF!,"&lt;=99",#REF!,I$19)</f>
        <v>#REF!</v>
      </c>
      <c r="J29" s="14" t="e">
        <f>SUMIFS(#REF!,#REF!,#REF!,#REF!,$H$18,#REF!,"&gt;=90",#REF!,"&lt;=99",#REF!,J$19)</f>
        <v>#REF!</v>
      </c>
      <c r="K29" s="2"/>
      <c r="L29" s="2"/>
    </row>
    <row r="30" spans="3:12" ht="12" customHeight="1" thickBot="1" x14ac:dyDescent="0.2">
      <c r="C30" s="10" t="s">
        <v>26</v>
      </c>
      <c r="D30" s="13" t="e">
        <f>SUMIFS(#REF!,#REF!,#REF!,#REF!,$C$18,#REF!,"&gt;=100",#REF!,D$19)</f>
        <v>#REF!</v>
      </c>
      <c r="E30" s="14" t="e">
        <f>SUMIFS(#REF!,#REF!,#REF!,#REF!,$C$18,#REF!,"&gt;=100",#REF!,E$19)</f>
        <v>#REF!</v>
      </c>
      <c r="F30" s="15" t="e">
        <f>I5</f>
        <v>#REF!</v>
      </c>
      <c r="H30" s="10" t="s">
        <v>26</v>
      </c>
      <c r="I30" s="13" t="e">
        <f>SUMIFS(#REF!,#REF!,#REF!,#REF!,$H$18,#REF!,"&gt;=100",#REF!,I$19)</f>
        <v>#REF!</v>
      </c>
      <c r="J30" s="14" t="e">
        <f>SUMIFS(#REF!,#REF!,#REF!,#REF!,$H$18,#REF!,"&gt;=100",#REF!,J$19)</f>
        <v>#REF!</v>
      </c>
      <c r="K30" s="2" t="e">
        <f>I6</f>
        <v>#REF!</v>
      </c>
      <c r="L30" s="2"/>
    </row>
    <row r="31" spans="3:12" ht="12" customHeight="1" thickTop="1" thickBot="1" x14ac:dyDescent="0.2">
      <c r="C31" s="16" t="s">
        <v>0</v>
      </c>
      <c r="D31" s="17" t="e">
        <f>SUM(D20:D30)</f>
        <v>#REF!</v>
      </c>
      <c r="E31" s="18" t="e">
        <f t="shared" ref="E31" si="2">SUM(E20:E30)</f>
        <v>#REF!</v>
      </c>
      <c r="F31" s="20" t="e">
        <f>SUM(D31:E31)</f>
        <v>#REF!</v>
      </c>
      <c r="H31" s="16" t="s">
        <v>0</v>
      </c>
      <c r="I31" s="17" t="e">
        <f>SUM(I20:I30)</f>
        <v>#REF!</v>
      </c>
      <c r="J31" s="18" t="e">
        <f t="shared" ref="J31" si="3">SUM(J20:J30)</f>
        <v>#REF!</v>
      </c>
      <c r="K31" s="20" t="e">
        <f>SUM(I31:J31)</f>
        <v>#REF!</v>
      </c>
      <c r="L31" s="2"/>
    </row>
    <row r="32" spans="3:12" ht="12" customHeight="1" x14ac:dyDescent="0.15">
      <c r="C32" s="24"/>
      <c r="H32" s="24"/>
      <c r="K32" s="2"/>
      <c r="L32" s="2"/>
    </row>
    <row r="33" spans="3:13" ht="12" customHeight="1" thickBot="1" x14ac:dyDescent="0.2">
      <c r="C33" s="3" t="s">
        <v>3</v>
      </c>
      <c r="H33" s="3" t="s">
        <v>4</v>
      </c>
      <c r="K33" s="2"/>
      <c r="L33" s="2"/>
    </row>
    <row r="34" spans="3:13" ht="12" customHeight="1" thickBot="1" x14ac:dyDescent="0.2">
      <c r="C34" s="4"/>
      <c r="D34" s="5" t="s">
        <v>11</v>
      </c>
      <c r="E34" s="6" t="s">
        <v>10</v>
      </c>
      <c r="H34" s="4"/>
      <c r="I34" s="5" t="s">
        <v>11</v>
      </c>
      <c r="J34" s="6" t="s">
        <v>10</v>
      </c>
      <c r="K34" s="2"/>
      <c r="L34" s="2"/>
    </row>
    <row r="35" spans="3:13" ht="12" customHeight="1" x14ac:dyDescent="0.15">
      <c r="C35" s="7" t="s">
        <v>15</v>
      </c>
      <c r="D35" s="8" t="e">
        <f>SUMIFS(#REF!,#REF!,#REF!,#REF!,$C$33,#REF!,"&lt;=19",#REF!,D$34)</f>
        <v>#REF!</v>
      </c>
      <c r="E35" s="9" t="e">
        <f>SUMIFS(#REF!,#REF!,#REF!,#REF!,$C$33,#REF!,"&lt;=19",#REF!,E$34)</f>
        <v>#REF!</v>
      </c>
      <c r="H35" s="7" t="s">
        <v>15</v>
      </c>
      <c r="I35" s="8" t="e">
        <f>SUMIFS(#REF!,#REF!,#REF!,#REF!,$H$33,#REF!,"&lt;=19",#REF!,I$34)</f>
        <v>#REF!</v>
      </c>
      <c r="J35" s="9" t="e">
        <f>SUMIFS(#REF!,#REF!,#REF!,#REF!,$H$33,#REF!,"&lt;=19",#REF!,J$34)</f>
        <v>#REF!</v>
      </c>
      <c r="K35" s="2"/>
      <c r="L35" s="2"/>
    </row>
    <row r="36" spans="3:13" ht="12" customHeight="1" x14ac:dyDescent="0.15">
      <c r="C36" s="10" t="s">
        <v>16</v>
      </c>
      <c r="D36" s="11" t="e">
        <f>SUMIFS(#REF!,#REF!,#REF!,#REF!,$C$33,#REF!,"&gt;=20",#REF!,"&lt;=29",#REF!,D$34)</f>
        <v>#REF!</v>
      </c>
      <c r="E36" s="12" t="e">
        <f>SUMIFS(#REF!,#REF!,#REF!,#REF!,$C$33,#REF!,"&gt;=20",#REF!,"&lt;=29",#REF!,E$34)</f>
        <v>#REF!</v>
      </c>
      <c r="H36" s="10" t="s">
        <v>16</v>
      </c>
      <c r="I36" s="11" t="e">
        <f>SUMIFS(#REF!,#REF!,#REF!,#REF!,$H$33,#REF!,"&gt;=20",#REF!,"&lt;=29",#REF!,I$34)</f>
        <v>#REF!</v>
      </c>
      <c r="J36" s="12" t="e">
        <f>SUMIFS(#REF!,#REF!,#REF!,#REF!,$H$33,#REF!,"&gt;=20",#REF!,"&lt;=29",#REF!,J$34)</f>
        <v>#REF!</v>
      </c>
      <c r="K36" s="2"/>
      <c r="L36" s="2"/>
    </row>
    <row r="37" spans="3:13" ht="12" customHeight="1" x14ac:dyDescent="0.15">
      <c r="C37" s="10" t="s">
        <v>17</v>
      </c>
      <c r="D37" s="11" t="e">
        <f>SUMIFS(#REF!,#REF!,#REF!,#REF!,$C$33,#REF!,"&gt;=30",#REF!,"&lt;=39",#REF!,D$34)</f>
        <v>#REF!</v>
      </c>
      <c r="E37" s="12" t="e">
        <f>SUMIFS(#REF!,#REF!,#REF!,#REF!,$C$33,#REF!,"&gt;=30",#REF!,"&lt;=39",#REF!,E$34)</f>
        <v>#REF!</v>
      </c>
      <c r="H37" s="10" t="s">
        <v>17</v>
      </c>
      <c r="I37" s="11" t="e">
        <f>SUMIFS(#REF!,#REF!,#REF!,#REF!,$H$33,#REF!,"&gt;=30",#REF!,"&lt;=39",#REF!,I$34)</f>
        <v>#REF!</v>
      </c>
      <c r="J37" s="12" t="e">
        <f>SUMIFS(#REF!,#REF!,#REF!,#REF!,$H$33,#REF!,"&gt;=30",#REF!,"&lt;=39",#REF!,J$34)</f>
        <v>#REF!</v>
      </c>
      <c r="K37" s="2"/>
      <c r="L37" s="2"/>
    </row>
    <row r="38" spans="3:13" ht="12" customHeight="1" x14ac:dyDescent="0.15">
      <c r="C38" s="10" t="s">
        <v>18</v>
      </c>
      <c r="D38" s="11" t="e">
        <f>SUMIFS(#REF!,#REF!,#REF!,#REF!,$C$33,#REF!,"&gt;=40",#REF!,"&lt;=49",#REF!,D$34)</f>
        <v>#REF!</v>
      </c>
      <c r="E38" s="14" t="e">
        <f>SUMIFS(#REF!,#REF!,#REF!,#REF!,$C$33,#REF!,"&gt;=40",#REF!,"&lt;=49",#REF!,E$34)</f>
        <v>#REF!</v>
      </c>
      <c r="H38" s="10" t="s">
        <v>18</v>
      </c>
      <c r="I38" s="11" t="e">
        <f>SUMIFS(#REF!,#REF!,#REF!,#REF!,$H$33,#REF!,"&gt;=40",#REF!,"&lt;=49",#REF!,I$34)</f>
        <v>#REF!</v>
      </c>
      <c r="J38" s="14" t="e">
        <f>SUMIFS(#REF!,#REF!,#REF!,#REF!,$H$33,#REF!,"&gt;=40",#REF!,"&lt;=49",#REF!,J$34)</f>
        <v>#REF!</v>
      </c>
      <c r="K38" s="2"/>
      <c r="L38" s="15"/>
    </row>
    <row r="39" spans="3:13" ht="12" customHeight="1" x14ac:dyDescent="0.15">
      <c r="C39" s="10" t="s">
        <v>19</v>
      </c>
      <c r="D39" s="11" t="e">
        <f>SUMIFS(#REF!,#REF!,#REF!,#REF!,$C$33,#REF!,"&gt;=50",#REF!,"&lt;=59",#REF!,D$34)</f>
        <v>#REF!</v>
      </c>
      <c r="E39" s="14" t="e">
        <f>SUMIFS(#REF!,#REF!,#REF!,#REF!,$C$33,#REF!,"&gt;=50",#REF!,"&lt;=59",#REF!,E$34)</f>
        <v>#REF!</v>
      </c>
      <c r="H39" s="10" t="s">
        <v>19</v>
      </c>
      <c r="I39" s="11" t="e">
        <f>SUMIFS(#REF!,#REF!,#REF!,#REF!,$H$33,#REF!,"&gt;=50",#REF!,"&lt;=59",#REF!,I$34)</f>
        <v>#REF!</v>
      </c>
      <c r="J39" s="14" t="e">
        <f>SUMIFS(#REF!,#REF!,#REF!,#REF!,$H$33,#REF!,"&gt;=50",#REF!,"&lt;=59",#REF!,J$34)</f>
        <v>#REF!</v>
      </c>
      <c r="K39" s="2"/>
      <c r="L39" s="2"/>
      <c r="M39" s="2"/>
    </row>
    <row r="40" spans="3:13" ht="12" customHeight="1" x14ac:dyDescent="0.15">
      <c r="C40" s="10" t="s">
        <v>20</v>
      </c>
      <c r="D40" s="11" t="e">
        <f>SUMIFS(#REF!,#REF!,#REF!,#REF!,$C$33,#REF!,"&gt;=60",#REF!,"&lt;=64",#REF!,D$34)</f>
        <v>#REF!</v>
      </c>
      <c r="E40" s="14" t="e">
        <f>SUMIFS(#REF!,#REF!,#REF!,#REF!,$C$33,#REF!,"&gt;=60",#REF!,"&lt;=64",#REF!,E$34)</f>
        <v>#REF!</v>
      </c>
      <c r="H40" s="10" t="s">
        <v>20</v>
      </c>
      <c r="I40" s="11" t="e">
        <f>SUMIFS(#REF!,#REF!,#REF!,#REF!,$H$33,#REF!,"&gt;=60",#REF!,"&lt;=64",#REF!,I$34)</f>
        <v>#REF!</v>
      </c>
      <c r="J40" s="14" t="e">
        <f>SUMIFS(#REF!,#REF!,#REF!,#REF!,$H$33,#REF!,"&gt;=60",#REF!,"&lt;=64",#REF!,J$34)</f>
        <v>#REF!</v>
      </c>
      <c r="K40" s="2"/>
      <c r="L40" s="2"/>
      <c r="M40" s="2"/>
    </row>
    <row r="41" spans="3:13" ht="12" customHeight="1" x14ac:dyDescent="0.15">
      <c r="C41" s="10" t="s">
        <v>21</v>
      </c>
      <c r="D41" s="11" t="e">
        <f>SUMIFS(#REF!,#REF!,#REF!,#REF!,$C$33,#REF!,"&gt;=65",#REF!,"&lt;=69",#REF!,D$34)</f>
        <v>#REF!</v>
      </c>
      <c r="E41" s="14" t="e">
        <f>SUMIFS(#REF!,#REF!,#REF!,#REF!,$C$33,#REF!,"&gt;=65",#REF!,"&lt;=69",#REF!,E$34)</f>
        <v>#REF!</v>
      </c>
      <c r="F41" s="2" t="e">
        <f>SUM(D41:E45)</f>
        <v>#REF!</v>
      </c>
      <c r="H41" s="10" t="s">
        <v>21</v>
      </c>
      <c r="I41" s="11" t="e">
        <f>SUMIFS(#REF!,#REF!,#REF!,#REF!,$H$33,#REF!,"&gt;=65",#REF!,"&lt;=69",#REF!,I$34)</f>
        <v>#REF!</v>
      </c>
      <c r="J41" s="14" t="e">
        <f>SUMIFS(#REF!,#REF!,#REF!,#REF!,$H$33,#REF!,"&gt;=65",#REF!,"&lt;=69",#REF!,J$34)</f>
        <v>#REF!</v>
      </c>
      <c r="K41" s="2" t="e">
        <f>SUM(I41:J45)</f>
        <v>#REF!</v>
      </c>
      <c r="L41" s="2"/>
      <c r="M41" s="2"/>
    </row>
    <row r="42" spans="3:13" ht="12" customHeight="1" x14ac:dyDescent="0.15">
      <c r="C42" s="10" t="s">
        <v>22</v>
      </c>
      <c r="D42" s="11" t="e">
        <f>SUMIFS(#REF!,#REF!,#REF!,#REF!,$C$33,#REF!,"&gt;=70",#REF!,"&lt;=79",#REF!,D$34)</f>
        <v>#REF!</v>
      </c>
      <c r="E42" s="14" t="e">
        <f>SUMIFS(#REF!,#REF!,#REF!,#REF!,$C$33,#REF!,"&gt;=70",#REF!,"&lt;=79",#REF!,E$34)</f>
        <v>#REF!</v>
      </c>
      <c r="H42" s="10" t="s">
        <v>22</v>
      </c>
      <c r="I42" s="11" t="e">
        <f>SUMIFS(#REF!,#REF!,#REF!,#REF!,$H$33,#REF!,"&gt;=70",#REF!,"&lt;=79",#REF!,I$34)</f>
        <v>#REF!</v>
      </c>
      <c r="J42" s="14" t="e">
        <f>SUMIFS(#REF!,#REF!,#REF!,#REF!,$H$33,#REF!,"&gt;=70",#REF!,"&lt;=79",#REF!,J$34)</f>
        <v>#REF!</v>
      </c>
      <c r="K42" s="2"/>
      <c r="L42" s="2"/>
      <c r="M42" s="2"/>
    </row>
    <row r="43" spans="3:13" ht="12" customHeight="1" x14ac:dyDescent="0.15">
      <c r="C43" s="10" t="s">
        <v>23</v>
      </c>
      <c r="D43" s="11" t="e">
        <f>SUMIFS(#REF!,#REF!,#REF!,#REF!,$C$33,#REF!,"&gt;=80",#REF!,"&lt;=89",#REF!,D$34)</f>
        <v>#REF!</v>
      </c>
      <c r="E43" s="14" t="e">
        <f>SUMIFS(#REF!,#REF!,#REF!,#REF!,$C$33,#REF!,"&gt;=80",#REF!,"&lt;=89",#REF!,E$34)</f>
        <v>#REF!</v>
      </c>
      <c r="H43" s="10" t="s">
        <v>23</v>
      </c>
      <c r="I43" s="11" t="e">
        <f>SUMIFS(#REF!,#REF!,#REF!,#REF!,$H$33,#REF!,"&gt;=80",#REF!,"&lt;=89",#REF!,I$34)</f>
        <v>#REF!</v>
      </c>
      <c r="J43" s="14" t="e">
        <f>SUMIFS(#REF!,#REF!,#REF!,#REF!,$H$33,#REF!,"&gt;=80",#REF!,"&lt;=89",#REF!,J$34)</f>
        <v>#REF!</v>
      </c>
      <c r="K43" s="2"/>
      <c r="L43" s="2"/>
      <c r="M43" s="2"/>
    </row>
    <row r="44" spans="3:13" ht="12" customHeight="1" x14ac:dyDescent="0.15">
      <c r="C44" s="10" t="s">
        <v>24</v>
      </c>
      <c r="D44" s="11" t="e">
        <f>SUMIFS(#REF!,#REF!,#REF!,#REF!,$C$33,#REF!,"&gt;=90",#REF!,"&lt;=99",#REF!,D$34)</f>
        <v>#REF!</v>
      </c>
      <c r="E44" s="14" t="e">
        <f>SUMIFS(#REF!,#REF!,#REF!,#REF!,$C$33,#REF!,"&gt;=90",#REF!,"&lt;=99",#REF!,E$34)</f>
        <v>#REF!</v>
      </c>
      <c r="H44" s="10" t="s">
        <v>24</v>
      </c>
      <c r="I44" s="11" t="e">
        <f>SUMIFS(#REF!,#REF!,#REF!,#REF!,$H$33,#REF!,"&gt;=90",#REF!,"&lt;=99",#REF!,I$34)</f>
        <v>#REF!</v>
      </c>
      <c r="J44" s="14" t="e">
        <f>SUMIFS(#REF!,#REF!,#REF!,#REF!,$H$33,#REF!,"&gt;=90",#REF!,"&lt;=99",#REF!,J$34)</f>
        <v>#REF!</v>
      </c>
      <c r="K44" s="2"/>
      <c r="L44" s="2"/>
      <c r="M44" s="2"/>
    </row>
    <row r="45" spans="3:13" ht="12" customHeight="1" thickBot="1" x14ac:dyDescent="0.2">
      <c r="C45" s="10" t="s">
        <v>26</v>
      </c>
      <c r="D45" s="13" t="e">
        <f>SUMIFS(#REF!,#REF!,#REF!,#REF!,$C$33,#REF!,"&gt;=100",#REF!,D$34)</f>
        <v>#REF!</v>
      </c>
      <c r="E45" s="14" t="e">
        <f>SUMIFS(#REF!,#REF!,#REF!,#REF!,$C$33,#REF!,"&gt;=100",#REF!,E$34)</f>
        <v>#REF!</v>
      </c>
      <c r="F45" s="2" t="e">
        <f>I7</f>
        <v>#REF!</v>
      </c>
      <c r="H45" s="10" t="s">
        <v>26</v>
      </c>
      <c r="I45" s="13" t="e">
        <f>SUMIFS(#REF!,#REF!,#REF!,#REF!,$H$33,#REF!,"&gt;=100",#REF!,I$34)</f>
        <v>#REF!</v>
      </c>
      <c r="J45" s="14" t="e">
        <f>SUMIFS(#REF!,#REF!,#REF!,#REF!,$H$33,#REF!,"&gt;=100",#REF!,J$34)</f>
        <v>#REF!</v>
      </c>
      <c r="K45" s="2" t="e">
        <f>I8</f>
        <v>#REF!</v>
      </c>
      <c r="L45" s="2"/>
      <c r="M45" s="2"/>
    </row>
    <row r="46" spans="3:13" ht="12" customHeight="1" thickTop="1" thickBot="1" x14ac:dyDescent="0.2">
      <c r="C46" s="16" t="s">
        <v>0</v>
      </c>
      <c r="D46" s="17" t="e">
        <f>SUM(D35:D45)</f>
        <v>#REF!</v>
      </c>
      <c r="E46" s="18" t="e">
        <f t="shared" ref="E46" si="4">SUM(E35:E45)</f>
        <v>#REF!</v>
      </c>
      <c r="F46" s="20" t="e">
        <f>SUM(D46:E46)</f>
        <v>#REF!</v>
      </c>
      <c r="H46" s="16" t="s">
        <v>0</v>
      </c>
      <c r="I46" s="17" t="e">
        <f>SUM(I35:I45)</f>
        <v>#REF!</v>
      </c>
      <c r="J46" s="18" t="e">
        <f t="shared" ref="J46" si="5">SUM(J35:J45)</f>
        <v>#REF!</v>
      </c>
      <c r="K46" s="20" t="e">
        <f>SUM(I46:J46)</f>
        <v>#REF!</v>
      </c>
      <c r="L46" s="2"/>
      <c r="M46" s="2"/>
    </row>
    <row r="47" spans="3:13" ht="12" customHeight="1" x14ac:dyDescent="0.15">
      <c r="C47" s="3"/>
      <c r="H47" s="3"/>
      <c r="K47" s="2"/>
      <c r="L47" s="2"/>
      <c r="M47" s="2"/>
    </row>
    <row r="48" spans="3:13" ht="12" customHeight="1" thickBot="1" x14ac:dyDescent="0.2">
      <c r="C48" s="3" t="s">
        <v>5</v>
      </c>
      <c r="H48" s="3" t="s">
        <v>6</v>
      </c>
      <c r="K48" s="2"/>
      <c r="L48" s="2"/>
      <c r="M48" s="15"/>
    </row>
    <row r="49" spans="3:13" ht="12" customHeight="1" thickBot="1" x14ac:dyDescent="0.2">
      <c r="C49" s="4"/>
      <c r="D49" s="5" t="s">
        <v>11</v>
      </c>
      <c r="E49" s="6" t="s">
        <v>10</v>
      </c>
      <c r="H49" s="4"/>
      <c r="I49" s="5" t="s">
        <v>11</v>
      </c>
      <c r="J49" s="6" t="s">
        <v>10</v>
      </c>
      <c r="K49" s="2"/>
      <c r="L49" s="15"/>
      <c r="M49" s="15"/>
    </row>
    <row r="50" spans="3:13" ht="12" customHeight="1" x14ac:dyDescent="0.15">
      <c r="C50" s="7" t="s">
        <v>15</v>
      </c>
      <c r="D50" s="8" t="e">
        <f>SUMIFS(#REF!,#REF!,#REF!,#REF!,$C$48,#REF!,"&lt;=19",#REF!,D$49)</f>
        <v>#REF!</v>
      </c>
      <c r="E50" s="9" t="e">
        <f>SUMIFS(#REF!,#REF!,#REF!,#REF!,$C$48,#REF!,"&lt;=19",#REF!,E$49)</f>
        <v>#REF!</v>
      </c>
      <c r="H50" s="7" t="s">
        <v>15</v>
      </c>
      <c r="I50" s="8" t="e">
        <f>SUMIFS(#REF!,#REF!,#REF!,#REF!,$H$48,#REF!,"&lt;=19",#REF!,I$49)</f>
        <v>#REF!</v>
      </c>
      <c r="J50" s="9" t="e">
        <f>SUMIFS(#REF!,#REF!,#REF!,#REF!,$H$48,#REF!,"&lt;=19",#REF!,J$49)</f>
        <v>#REF!</v>
      </c>
      <c r="K50" s="2"/>
      <c r="L50" s="2"/>
    </row>
    <row r="51" spans="3:13" ht="12" customHeight="1" x14ac:dyDescent="0.15">
      <c r="C51" s="10" t="s">
        <v>16</v>
      </c>
      <c r="D51" s="11" t="e">
        <f>SUMIFS(#REF!,#REF!,#REF!,#REF!,$C$48,#REF!,"&gt;=20",#REF!,"&lt;=29",#REF!,D$49)</f>
        <v>#REF!</v>
      </c>
      <c r="E51" s="12" t="e">
        <f>SUMIFS(#REF!,#REF!,#REF!,#REF!,$C$48,#REF!,"&gt;=20",#REF!,"&lt;=29",#REF!,E$49)</f>
        <v>#REF!</v>
      </c>
      <c r="H51" s="10" t="s">
        <v>16</v>
      </c>
      <c r="I51" s="11" t="e">
        <f>SUMIFS(#REF!,#REF!,#REF!,#REF!,$H$48,#REF!,"&gt;=20",#REF!,"&lt;=29",#REF!,I$49)</f>
        <v>#REF!</v>
      </c>
      <c r="J51" s="12" t="e">
        <f>SUMIFS(#REF!,#REF!,#REF!,#REF!,$H$48,#REF!,"&gt;=20",#REF!,"&lt;=29",#REF!,J$49)</f>
        <v>#REF!</v>
      </c>
      <c r="K51" s="2"/>
      <c r="L51" s="2"/>
    </row>
    <row r="52" spans="3:13" ht="12" customHeight="1" x14ac:dyDescent="0.15">
      <c r="C52" s="10" t="s">
        <v>17</v>
      </c>
      <c r="D52" s="11" t="e">
        <f>SUMIFS(#REF!,#REF!,#REF!,#REF!,$C$48,#REF!,"&gt;=30",#REF!,"&lt;=39",#REF!,D$49)</f>
        <v>#REF!</v>
      </c>
      <c r="E52" s="12" t="e">
        <f>SUMIFS(#REF!,#REF!,#REF!,#REF!,$C$48,#REF!,"&gt;=30",#REF!,"&lt;=39",#REF!,E$49)</f>
        <v>#REF!</v>
      </c>
      <c r="H52" s="10" t="s">
        <v>17</v>
      </c>
      <c r="I52" s="11" t="e">
        <f>SUMIFS(#REF!,#REF!,#REF!,#REF!,$H$48,#REF!,"&gt;=30",#REF!,"&lt;=39",#REF!,I$49)</f>
        <v>#REF!</v>
      </c>
      <c r="J52" s="12" t="e">
        <f>SUMIFS(#REF!,#REF!,#REF!,#REF!,$H$48,#REF!,"&gt;=30",#REF!,"&lt;=39",#REF!,J$49)</f>
        <v>#REF!</v>
      </c>
      <c r="K52" s="2"/>
      <c r="L52" s="2"/>
    </row>
    <row r="53" spans="3:13" ht="12" customHeight="1" x14ac:dyDescent="0.15">
      <c r="C53" s="10" t="s">
        <v>18</v>
      </c>
      <c r="D53" s="11" t="e">
        <f>SUMIFS(#REF!,#REF!,#REF!,#REF!,$C$48,#REF!,"&gt;=40",#REF!,"&lt;=49",#REF!,D$49)</f>
        <v>#REF!</v>
      </c>
      <c r="E53" s="14" t="e">
        <f>SUMIFS(#REF!,#REF!,#REF!,#REF!,$C$48,#REF!,"&gt;=40",#REF!,"&lt;=49",#REF!,E$49)</f>
        <v>#REF!</v>
      </c>
      <c r="H53" s="10" t="s">
        <v>18</v>
      </c>
      <c r="I53" s="11" t="e">
        <f>SUMIFS(#REF!,#REF!,#REF!,#REF!,$H$48,#REF!,"&gt;=40",#REF!,"&lt;=49",#REF!,I$49)</f>
        <v>#REF!</v>
      </c>
      <c r="J53" s="14" t="e">
        <f>SUMIFS(#REF!,#REF!,#REF!,#REF!,$H$48,#REF!,"&gt;=40",#REF!,"&lt;=49",#REF!,J$49)</f>
        <v>#REF!</v>
      </c>
      <c r="K53" s="2"/>
      <c r="L53" s="2"/>
    </row>
    <row r="54" spans="3:13" ht="12" customHeight="1" x14ac:dyDescent="0.15">
      <c r="C54" s="10" t="s">
        <v>19</v>
      </c>
      <c r="D54" s="11" t="e">
        <f>SUMIFS(#REF!,#REF!,#REF!,#REF!,$C$48,#REF!,"&gt;=50",#REF!,"&lt;=59",#REF!,D$49)</f>
        <v>#REF!</v>
      </c>
      <c r="E54" s="14" t="e">
        <f>SUMIFS(#REF!,#REF!,#REF!,#REF!,$C$48,#REF!,"&gt;=50",#REF!,"&lt;=59",#REF!,E$49)</f>
        <v>#REF!</v>
      </c>
      <c r="H54" s="10" t="s">
        <v>19</v>
      </c>
      <c r="I54" s="11" t="e">
        <f>SUMIFS(#REF!,#REF!,#REF!,#REF!,$H$48,#REF!,"&gt;=50",#REF!,"&lt;=59",#REF!,I$49)</f>
        <v>#REF!</v>
      </c>
      <c r="J54" s="14" t="e">
        <f>SUMIFS(#REF!,#REF!,#REF!,#REF!,$H$48,#REF!,"&gt;=50",#REF!,"&lt;=59",#REF!,J$49)</f>
        <v>#REF!</v>
      </c>
      <c r="K54" s="2"/>
      <c r="L54" s="2"/>
    </row>
    <row r="55" spans="3:13" ht="12" customHeight="1" x14ac:dyDescent="0.15">
      <c r="C55" s="10" t="s">
        <v>20</v>
      </c>
      <c r="D55" s="11" t="e">
        <f>SUMIFS(#REF!,#REF!,#REF!,#REF!,$C$48,#REF!,"&gt;=60",#REF!,"&lt;=64",#REF!,D$49)</f>
        <v>#REF!</v>
      </c>
      <c r="E55" s="14" t="e">
        <f>SUMIFS(#REF!,#REF!,#REF!,#REF!,$C$48,#REF!,"&gt;=60",#REF!,"&lt;=64",#REF!,E$49)</f>
        <v>#REF!</v>
      </c>
      <c r="H55" s="10" t="s">
        <v>20</v>
      </c>
      <c r="I55" s="11" t="e">
        <f>SUMIFS(#REF!,#REF!,#REF!,#REF!,$H$48,#REF!,"&gt;=60",#REF!,"&lt;=64",#REF!,I$49)</f>
        <v>#REF!</v>
      </c>
      <c r="J55" s="14" t="e">
        <f>SUMIFS(#REF!,#REF!,#REF!,#REF!,$H$48,#REF!,"&gt;=60",#REF!,"&lt;=64",#REF!,J$49)</f>
        <v>#REF!</v>
      </c>
      <c r="K55" s="2"/>
      <c r="L55" s="2"/>
    </row>
    <row r="56" spans="3:13" ht="12" customHeight="1" x14ac:dyDescent="0.15">
      <c r="C56" s="10" t="s">
        <v>21</v>
      </c>
      <c r="D56" s="11" t="e">
        <f>SUMIFS(#REF!,#REF!,#REF!,#REF!,$C$48,#REF!,"&gt;=65",#REF!,"&lt;=69",#REF!,D$49)</f>
        <v>#REF!</v>
      </c>
      <c r="E56" s="14" t="e">
        <f>SUMIFS(#REF!,#REF!,#REF!,#REF!,$C$48,#REF!,"&gt;=65",#REF!,"&lt;=69",#REF!,E$49)</f>
        <v>#REF!</v>
      </c>
      <c r="F56" s="2" t="e">
        <f>SUM(D56:E60)</f>
        <v>#REF!</v>
      </c>
      <c r="H56" s="10" t="s">
        <v>21</v>
      </c>
      <c r="I56" s="11" t="e">
        <f>SUMIFS(#REF!,#REF!,#REF!,#REF!,$H$48,#REF!,"&gt;=65",#REF!,"&lt;=69",#REF!,I$49)</f>
        <v>#REF!</v>
      </c>
      <c r="J56" s="14" t="e">
        <f>SUMIFS(#REF!,#REF!,#REF!,#REF!,$H$48,#REF!,"&gt;=65",#REF!,"&lt;=69",#REF!,J$49)</f>
        <v>#REF!</v>
      </c>
      <c r="K56" s="2" t="e">
        <f>SUM(I56:J60)</f>
        <v>#REF!</v>
      </c>
      <c r="L56" s="2"/>
    </row>
    <row r="57" spans="3:13" ht="12" customHeight="1" x14ac:dyDescent="0.15">
      <c r="C57" s="10" t="s">
        <v>22</v>
      </c>
      <c r="D57" s="11" t="e">
        <f>SUMIFS(#REF!,#REF!,#REF!,#REF!,$C$48,#REF!,"&gt;=70",#REF!,"&lt;=79",#REF!,D$49)</f>
        <v>#REF!</v>
      </c>
      <c r="E57" s="14" t="e">
        <f>SUMIFS(#REF!,#REF!,#REF!,#REF!,$C$48,#REF!,"&gt;=70",#REF!,"&lt;=79",#REF!,E$49)</f>
        <v>#REF!</v>
      </c>
      <c r="H57" s="10" t="s">
        <v>22</v>
      </c>
      <c r="I57" s="11" t="e">
        <f>SUMIFS(#REF!,#REF!,#REF!,#REF!,$H$48,#REF!,"&gt;=70",#REF!,"&lt;=79",#REF!,I$49)</f>
        <v>#REF!</v>
      </c>
      <c r="J57" s="14" t="e">
        <f>SUMIFS(#REF!,#REF!,#REF!,#REF!,$H$48,#REF!,"&gt;=70",#REF!,"&lt;=79",#REF!,J$49)</f>
        <v>#REF!</v>
      </c>
      <c r="K57" s="2"/>
      <c r="L57" s="2"/>
    </row>
    <row r="58" spans="3:13" ht="12" customHeight="1" x14ac:dyDescent="0.15">
      <c r="C58" s="10" t="s">
        <v>23</v>
      </c>
      <c r="D58" s="11" t="e">
        <f>SUMIFS(#REF!,#REF!,#REF!,#REF!,$C$48,#REF!,"&gt;=80",#REF!,"&lt;=89",#REF!,D$49)</f>
        <v>#REF!</v>
      </c>
      <c r="E58" s="14" t="e">
        <f>SUMIFS(#REF!,#REF!,#REF!,#REF!,$C$48,#REF!,"&gt;=80",#REF!,"&lt;=89",#REF!,E$49)</f>
        <v>#REF!</v>
      </c>
      <c r="H58" s="10" t="s">
        <v>23</v>
      </c>
      <c r="I58" s="11" t="e">
        <f>SUMIFS(#REF!,#REF!,#REF!,#REF!,$H$48,#REF!,"&gt;=80",#REF!,"&lt;=89",#REF!,I$49)</f>
        <v>#REF!</v>
      </c>
      <c r="J58" s="14" t="e">
        <f>SUMIFS(#REF!,#REF!,#REF!,#REF!,$H$48,#REF!,"&gt;=80",#REF!,"&lt;=89",#REF!,J$49)</f>
        <v>#REF!</v>
      </c>
      <c r="K58" s="2"/>
      <c r="L58" s="2"/>
    </row>
    <row r="59" spans="3:13" ht="12" customHeight="1" x14ac:dyDescent="0.15">
      <c r="C59" s="10" t="s">
        <v>24</v>
      </c>
      <c r="D59" s="11" t="e">
        <f>SUMIFS(#REF!,#REF!,#REF!,#REF!,$C$48,#REF!,"&gt;=90",#REF!,"&lt;=99",#REF!,D$49)</f>
        <v>#REF!</v>
      </c>
      <c r="E59" s="14" t="e">
        <f>SUMIFS(#REF!,#REF!,#REF!,#REF!,$C$48,#REF!,"&gt;=90",#REF!,"&lt;=99",#REF!,E$49)</f>
        <v>#REF!</v>
      </c>
      <c r="H59" s="10" t="s">
        <v>24</v>
      </c>
      <c r="I59" s="11" t="e">
        <f>SUMIFS(#REF!,#REF!,#REF!,#REF!,$H$48,#REF!,"&gt;=90",#REF!,"&lt;=99",#REF!,I$49)</f>
        <v>#REF!</v>
      </c>
      <c r="J59" s="14" t="e">
        <f>SUMIFS(#REF!,#REF!,#REF!,#REF!,$H$48,#REF!,"&gt;=90",#REF!,"&lt;=99",#REF!,J$49)</f>
        <v>#REF!</v>
      </c>
      <c r="K59" s="2"/>
      <c r="L59" s="2"/>
    </row>
    <row r="60" spans="3:13" ht="12" customHeight="1" thickBot="1" x14ac:dyDescent="0.2">
      <c r="C60" s="10" t="s">
        <v>26</v>
      </c>
      <c r="D60" s="13" t="e">
        <f>SUMIFS(#REF!,#REF!,#REF!,#REF!,$C$48,#REF!,"&gt;=100",#REF!,D$49)</f>
        <v>#REF!</v>
      </c>
      <c r="E60" s="14" t="e">
        <f>SUMIFS(#REF!,#REF!,#REF!,#REF!,$C$48,#REF!,"&gt;=100",#REF!,E$49)</f>
        <v>#REF!</v>
      </c>
      <c r="F60" s="2" t="e">
        <f>I9</f>
        <v>#REF!</v>
      </c>
      <c r="H60" s="10" t="s">
        <v>26</v>
      </c>
      <c r="I60" s="13" t="e">
        <f>SUMIFS(#REF!,#REF!,#REF!,#REF!,$H$48,#REF!,"&gt;=100",#REF!,I$49)</f>
        <v>#REF!</v>
      </c>
      <c r="J60" s="14" t="e">
        <f>SUMIFS(#REF!,#REF!,#REF!,#REF!,$H$48,#REF!,"&gt;=100",#REF!,J$49)</f>
        <v>#REF!</v>
      </c>
      <c r="K60" s="2" t="e">
        <f>I10</f>
        <v>#REF!</v>
      </c>
      <c r="L60" s="15"/>
    </row>
    <row r="61" spans="3:13" ht="12" customHeight="1" thickTop="1" thickBot="1" x14ac:dyDescent="0.2">
      <c r="C61" s="16" t="s">
        <v>0</v>
      </c>
      <c r="D61" s="17" t="e">
        <f>SUM(D50:D60)</f>
        <v>#REF!</v>
      </c>
      <c r="E61" s="18" t="e">
        <f t="shared" ref="E61" si="6">SUM(E50:E60)</f>
        <v>#REF!</v>
      </c>
      <c r="F61" s="20" t="e">
        <f>SUM(D61:E61)</f>
        <v>#REF!</v>
      </c>
      <c r="H61" s="16" t="s">
        <v>0</v>
      </c>
      <c r="I61" s="17" t="e">
        <f>SUM(I50:I60)</f>
        <v>#REF!</v>
      </c>
      <c r="J61" s="18" t="e">
        <f t="shared" ref="J61" si="7">SUM(J50:J60)</f>
        <v>#REF!</v>
      </c>
      <c r="K61" s="20" t="e">
        <f>SUM(I61:J61)</f>
        <v>#REF!</v>
      </c>
      <c r="L61" s="2"/>
    </row>
    <row r="62" spans="3:13" ht="12" customHeight="1" x14ac:dyDescent="0.15">
      <c r="C62" s="23"/>
      <c r="D62" s="22"/>
      <c r="E62" s="22"/>
      <c r="H62" s="23"/>
      <c r="I62" s="22"/>
      <c r="J62" s="22"/>
      <c r="K62" s="2"/>
      <c r="L62" s="2"/>
    </row>
    <row r="63" spans="3:13" ht="12" customHeight="1" thickBot="1" x14ac:dyDescent="0.2">
      <c r="C63" s="3" t="s">
        <v>7</v>
      </c>
      <c r="H63" s="3" t="s">
        <v>8</v>
      </c>
      <c r="K63" s="2"/>
      <c r="L63" s="2"/>
    </row>
    <row r="64" spans="3:13" ht="12" customHeight="1" thickBot="1" x14ac:dyDescent="0.2">
      <c r="C64" s="4"/>
      <c r="D64" s="5" t="s">
        <v>11</v>
      </c>
      <c r="E64" s="6" t="s">
        <v>10</v>
      </c>
      <c r="H64" s="4"/>
      <c r="I64" s="5" t="s">
        <v>11</v>
      </c>
      <c r="J64" s="6" t="s">
        <v>10</v>
      </c>
      <c r="K64" s="2"/>
      <c r="L64" s="2"/>
    </row>
    <row r="65" spans="3:12" ht="12" customHeight="1" x14ac:dyDescent="0.15">
      <c r="C65" s="7" t="s">
        <v>15</v>
      </c>
      <c r="D65" s="8" t="e">
        <f>SUMIFS(#REF!,#REF!,#REF!,#REF!,$C$63,#REF!,"&lt;=19",#REF!,D$64)</f>
        <v>#REF!</v>
      </c>
      <c r="E65" s="9" t="e">
        <f>SUMIFS(#REF!,#REF!,#REF!,#REF!,$C$63,#REF!,"&lt;=19",#REF!,E$64)</f>
        <v>#REF!</v>
      </c>
      <c r="H65" s="7" t="s">
        <v>15</v>
      </c>
      <c r="I65" s="8" t="e">
        <f>SUMIFS(#REF!,#REF!,#REF!,#REF!,$H$63,#REF!,"&lt;=19",#REF!,I$64)</f>
        <v>#REF!</v>
      </c>
      <c r="J65" s="9" t="e">
        <f>SUMIFS(#REF!,#REF!,#REF!,#REF!,$H$63,#REF!,"&lt;=19",#REF!,J$64)</f>
        <v>#REF!</v>
      </c>
      <c r="K65" s="2"/>
      <c r="L65" s="2"/>
    </row>
    <row r="66" spans="3:12" ht="12" customHeight="1" x14ac:dyDescent="0.15">
      <c r="C66" s="10" t="s">
        <v>16</v>
      </c>
      <c r="D66" s="11" t="e">
        <f>SUMIFS(#REF!,#REF!,#REF!,#REF!,$C$63,#REF!,"&gt;=20",#REF!,"&lt;=29",#REF!,D$64)</f>
        <v>#REF!</v>
      </c>
      <c r="E66" s="12" t="e">
        <f>SUMIFS(#REF!,#REF!,#REF!,#REF!,$C$63,#REF!,"&gt;=20",#REF!,"&lt;=29",#REF!,E$64)</f>
        <v>#REF!</v>
      </c>
      <c r="H66" s="10" t="s">
        <v>16</v>
      </c>
      <c r="I66" s="11" t="e">
        <f>SUMIFS(#REF!,#REF!,#REF!,#REF!,$H$63,#REF!,"&gt;=20",#REF!,"&lt;=29",#REF!,I$64)</f>
        <v>#REF!</v>
      </c>
      <c r="J66" s="12" t="e">
        <f>SUMIFS(#REF!,#REF!,#REF!,#REF!,$H$63,#REF!,"&gt;=20",#REF!,"&lt;=29",#REF!,J$64)</f>
        <v>#REF!</v>
      </c>
      <c r="K66" s="2"/>
      <c r="L66" s="2"/>
    </row>
    <row r="67" spans="3:12" ht="12" customHeight="1" x14ac:dyDescent="0.15">
      <c r="C67" s="10" t="s">
        <v>17</v>
      </c>
      <c r="D67" s="11" t="e">
        <f>SUMIFS(#REF!,#REF!,#REF!,#REF!,$C$63,#REF!,"&gt;=30",#REF!,"&lt;=39",#REF!,D$64)</f>
        <v>#REF!</v>
      </c>
      <c r="E67" s="12" t="e">
        <f>SUMIFS(#REF!,#REF!,#REF!,#REF!,$C$63,#REF!,"&gt;=30",#REF!,"&lt;=39",#REF!,E$64)</f>
        <v>#REF!</v>
      </c>
      <c r="H67" s="10" t="s">
        <v>17</v>
      </c>
      <c r="I67" s="11" t="e">
        <f>SUMIFS(#REF!,#REF!,#REF!,#REF!,$H$63,#REF!,"&gt;=30",#REF!,"&lt;=39",#REF!,I$64)</f>
        <v>#REF!</v>
      </c>
      <c r="J67" s="12" t="e">
        <f>SUMIFS(#REF!,#REF!,#REF!,#REF!,$H$63,#REF!,"&gt;=30",#REF!,"&lt;=39",#REF!,J$64)</f>
        <v>#REF!</v>
      </c>
      <c r="K67" s="2"/>
      <c r="L67" s="2"/>
    </row>
    <row r="68" spans="3:12" ht="12" customHeight="1" x14ac:dyDescent="0.15">
      <c r="C68" s="10" t="s">
        <v>18</v>
      </c>
      <c r="D68" s="11" t="e">
        <f>SUMIFS(#REF!,#REF!,#REF!,#REF!,$C$63,#REF!,"&gt;=40",#REF!,"&lt;=49",#REF!,D$64)</f>
        <v>#REF!</v>
      </c>
      <c r="E68" s="14" t="e">
        <f>SUMIFS(#REF!,#REF!,#REF!,#REF!,$C$63,#REF!,"&gt;=40",#REF!,"&lt;=49",#REF!,E$64)</f>
        <v>#REF!</v>
      </c>
      <c r="H68" s="10" t="s">
        <v>18</v>
      </c>
      <c r="I68" s="11" t="e">
        <f>SUMIFS(#REF!,#REF!,#REF!,#REF!,$H$63,#REF!,"&gt;=40",#REF!,"&lt;=49",#REF!,I$64)</f>
        <v>#REF!</v>
      </c>
      <c r="J68" s="14" t="e">
        <f>SUMIFS(#REF!,#REF!,#REF!,#REF!,$H$63,#REF!,"&gt;=40",#REF!,"&lt;=49",#REF!,J$64)</f>
        <v>#REF!</v>
      </c>
      <c r="K68" s="2"/>
      <c r="L68" s="2"/>
    </row>
    <row r="69" spans="3:12" ht="12" customHeight="1" x14ac:dyDescent="0.15">
      <c r="C69" s="10" t="s">
        <v>19</v>
      </c>
      <c r="D69" s="11" t="e">
        <f>SUMIFS(#REF!,#REF!,#REF!,#REF!,$C$63,#REF!,"&gt;=50",#REF!,"&lt;=59",#REF!,D$64)</f>
        <v>#REF!</v>
      </c>
      <c r="E69" s="14" t="e">
        <f>SUMIFS(#REF!,#REF!,#REF!,#REF!,$C$63,#REF!,"&gt;=50",#REF!,"&lt;=59",#REF!,E$64)</f>
        <v>#REF!</v>
      </c>
      <c r="H69" s="10" t="s">
        <v>19</v>
      </c>
      <c r="I69" s="11" t="e">
        <f>SUMIFS(#REF!,#REF!,#REF!,#REF!,$H$63,#REF!,"&gt;=50",#REF!,"&lt;=59",#REF!,I$64)</f>
        <v>#REF!</v>
      </c>
      <c r="J69" s="14" t="e">
        <f>SUMIFS(#REF!,#REF!,#REF!,#REF!,$H$63,#REF!,"&gt;=50",#REF!,"&lt;=59",#REF!,J$64)</f>
        <v>#REF!</v>
      </c>
      <c r="K69" s="2"/>
      <c r="L69" s="2"/>
    </row>
    <row r="70" spans="3:12" ht="12" customHeight="1" x14ac:dyDescent="0.15">
      <c r="C70" s="10" t="s">
        <v>20</v>
      </c>
      <c r="D70" s="11" t="e">
        <f>SUMIFS(#REF!,#REF!,#REF!,#REF!,$C$63,#REF!,"&gt;=60",#REF!,"&lt;=64",#REF!,D$64)</f>
        <v>#REF!</v>
      </c>
      <c r="E70" s="14" t="e">
        <f>SUMIFS(#REF!,#REF!,#REF!,#REF!,$C$63,#REF!,"&gt;=60",#REF!,"&lt;=64",#REF!,E$64)</f>
        <v>#REF!</v>
      </c>
      <c r="H70" s="10" t="s">
        <v>20</v>
      </c>
      <c r="I70" s="11" t="e">
        <f>SUMIFS(#REF!,#REF!,#REF!,#REF!,$H$63,#REF!,"&gt;=60",#REF!,"&lt;=64",#REF!,I$64)</f>
        <v>#REF!</v>
      </c>
      <c r="J70" s="14" t="e">
        <f>SUMIFS(#REF!,#REF!,#REF!,#REF!,$H$63,#REF!,"&gt;=60",#REF!,"&lt;=64",#REF!,J$64)</f>
        <v>#REF!</v>
      </c>
      <c r="K70" s="2"/>
      <c r="L70" s="2"/>
    </row>
    <row r="71" spans="3:12" ht="12" customHeight="1" x14ac:dyDescent="0.15">
      <c r="C71" s="10" t="s">
        <v>21</v>
      </c>
      <c r="D71" s="11" t="e">
        <f>SUMIFS(#REF!,#REF!,#REF!,#REF!,$C$63,#REF!,"&gt;=65",#REF!,"&lt;=69",#REF!,D$64)</f>
        <v>#REF!</v>
      </c>
      <c r="E71" s="14" t="e">
        <f>SUMIFS(#REF!,#REF!,#REF!,#REF!,$C$63,#REF!,"&gt;=65",#REF!,"&lt;=69",#REF!,E$64)</f>
        <v>#REF!</v>
      </c>
      <c r="F71" s="2" t="e">
        <f>SUM(D71:E75)</f>
        <v>#REF!</v>
      </c>
      <c r="H71" s="10" t="s">
        <v>21</v>
      </c>
      <c r="I71" s="11" t="e">
        <f>SUMIFS(#REF!,#REF!,#REF!,#REF!,$H$63,#REF!,"&gt;=65",#REF!,"&lt;=69",#REF!,I$64)</f>
        <v>#REF!</v>
      </c>
      <c r="J71" s="14" t="e">
        <f>SUMIFS(#REF!,#REF!,#REF!,#REF!,$H$63,#REF!,"&gt;=65",#REF!,"&lt;=69",#REF!,J$64)</f>
        <v>#REF!</v>
      </c>
      <c r="K71" s="2" t="e">
        <f>SUM(I71:J75)</f>
        <v>#REF!</v>
      </c>
      <c r="L71" s="15"/>
    </row>
    <row r="72" spans="3:12" x14ac:dyDescent="0.15">
      <c r="C72" s="10" t="s">
        <v>22</v>
      </c>
      <c r="D72" s="11" t="e">
        <f>SUMIFS(#REF!,#REF!,#REF!,#REF!,$C$63,#REF!,"&gt;=70",#REF!,"&lt;=79",#REF!,D$64)</f>
        <v>#REF!</v>
      </c>
      <c r="E72" s="14" t="e">
        <f>SUMIFS(#REF!,#REF!,#REF!,#REF!,$C$63,#REF!,"&gt;=70",#REF!,"&lt;=79",#REF!,E$64)</f>
        <v>#REF!</v>
      </c>
      <c r="H72" s="10" t="s">
        <v>22</v>
      </c>
      <c r="I72" s="11" t="e">
        <f>SUMIFS(#REF!,#REF!,#REF!,#REF!,$H$63,#REF!,"&gt;=70",#REF!,"&lt;=79",#REF!,I$64)</f>
        <v>#REF!</v>
      </c>
      <c r="J72" s="14" t="e">
        <f>SUMIFS(#REF!,#REF!,#REF!,#REF!,$H$63,#REF!,"&gt;=70",#REF!,"&lt;=79",#REF!,J$64)</f>
        <v>#REF!</v>
      </c>
      <c r="K72" s="2"/>
    </row>
    <row r="73" spans="3:12" x14ac:dyDescent="0.15">
      <c r="C73" s="10" t="s">
        <v>23</v>
      </c>
      <c r="D73" s="11" t="e">
        <f>SUMIFS(#REF!,#REF!,#REF!,#REF!,$C$63,#REF!,"&gt;=80",#REF!,"&lt;=89",#REF!,D$64)</f>
        <v>#REF!</v>
      </c>
      <c r="E73" s="14" t="e">
        <f>SUMIFS(#REF!,#REF!,#REF!,#REF!,$C$63,#REF!,"&gt;=80",#REF!,"&lt;=89",#REF!,E$64)</f>
        <v>#REF!</v>
      </c>
      <c r="H73" s="10" t="s">
        <v>23</v>
      </c>
      <c r="I73" s="11" t="e">
        <f>SUMIFS(#REF!,#REF!,#REF!,#REF!,$H$63,#REF!,"&gt;=80",#REF!,"&lt;=89",#REF!,I$64)</f>
        <v>#REF!</v>
      </c>
      <c r="J73" s="14" t="e">
        <f>SUMIFS(#REF!,#REF!,#REF!,#REF!,$H$63,#REF!,"&gt;=80",#REF!,"&lt;=89",#REF!,J$64)</f>
        <v>#REF!</v>
      </c>
      <c r="K73" s="2"/>
    </row>
    <row r="74" spans="3:12" x14ac:dyDescent="0.15">
      <c r="C74" s="10" t="s">
        <v>24</v>
      </c>
      <c r="D74" s="11" t="e">
        <f>SUMIFS(#REF!,#REF!,#REF!,#REF!,$C$63,#REF!,"&gt;=90",#REF!,"&lt;=99",#REF!,D$64)</f>
        <v>#REF!</v>
      </c>
      <c r="E74" s="14" t="e">
        <f>SUMIFS(#REF!,#REF!,#REF!,#REF!,$C$63,#REF!,"&gt;=90",#REF!,"&lt;=99",#REF!,E$64)</f>
        <v>#REF!</v>
      </c>
      <c r="H74" s="10" t="s">
        <v>24</v>
      </c>
      <c r="I74" s="11" t="e">
        <f>SUMIFS(#REF!,#REF!,#REF!,#REF!,$H$63,#REF!,"&gt;=90",#REF!,"&lt;=99",#REF!,I$64)</f>
        <v>#REF!</v>
      </c>
      <c r="J74" s="14" t="e">
        <f>SUMIFS(#REF!,#REF!,#REF!,#REF!,$H$63,#REF!,"&gt;=90",#REF!,"&lt;=99",#REF!,J$64)</f>
        <v>#REF!</v>
      </c>
      <c r="K74" s="2"/>
    </row>
    <row r="75" spans="3:12" ht="12" thickBot="1" x14ac:dyDescent="0.2">
      <c r="C75" s="10" t="s">
        <v>26</v>
      </c>
      <c r="D75" s="13" t="e">
        <f>SUMIFS(#REF!,#REF!,#REF!,#REF!,$C$63,#REF!,"&gt;=100",#REF!,D$64)</f>
        <v>#REF!</v>
      </c>
      <c r="E75" s="14" t="e">
        <f>SUMIFS(#REF!,#REF!,#REF!,#REF!,$C$63,#REF!,"&gt;=100",#REF!,E$64)</f>
        <v>#REF!</v>
      </c>
      <c r="F75" s="2" t="e">
        <f>I11</f>
        <v>#REF!</v>
      </c>
      <c r="H75" s="10" t="s">
        <v>26</v>
      </c>
      <c r="I75" s="13" t="e">
        <f>SUMIFS(#REF!,#REF!,#REF!,#REF!,$H$63,#REF!,"&gt;=100",#REF!,I$64)</f>
        <v>#REF!</v>
      </c>
      <c r="J75" s="14" t="e">
        <f>SUMIFS(#REF!,#REF!,#REF!,#REF!,$H$63,#REF!,"&gt;=100",#REF!,J$64)</f>
        <v>#REF!</v>
      </c>
      <c r="K75" s="2" t="e">
        <f>I12</f>
        <v>#REF!</v>
      </c>
    </row>
    <row r="76" spans="3:12" ht="12.75" thickTop="1" thickBot="1" x14ac:dyDescent="0.2">
      <c r="C76" s="16" t="s">
        <v>0</v>
      </c>
      <c r="D76" s="17" t="e">
        <f>SUM(D65:D75)</f>
        <v>#REF!</v>
      </c>
      <c r="E76" s="18" t="e">
        <f t="shared" ref="E76" si="8">SUM(E65:E75)</f>
        <v>#REF!</v>
      </c>
      <c r="F76" s="20" t="e">
        <f>SUM(D76:E76)</f>
        <v>#REF!</v>
      </c>
      <c r="H76" s="16" t="s">
        <v>0</v>
      </c>
      <c r="I76" s="17" t="e">
        <f>SUM(I65:I75)</f>
        <v>#REF!</v>
      </c>
      <c r="J76" s="18" t="e">
        <f t="shared" ref="J76" si="9">SUM(J65:J75)</f>
        <v>#REF!</v>
      </c>
      <c r="K76" s="20" t="e">
        <f>SUM(I76:J76)</f>
        <v>#REF!</v>
      </c>
    </row>
    <row r="77" spans="3:12" x14ac:dyDescent="0.15">
      <c r="C77" s="3"/>
      <c r="H77" s="3"/>
      <c r="K77" s="2"/>
    </row>
    <row r="78" spans="3:12" ht="12" thickBot="1" x14ac:dyDescent="0.2">
      <c r="C78" s="3" t="s">
        <v>9</v>
      </c>
      <c r="H78" s="3" t="s">
        <v>25</v>
      </c>
      <c r="K78" s="2"/>
    </row>
    <row r="79" spans="3:12" ht="12" thickBot="1" x14ac:dyDescent="0.2">
      <c r="C79" s="4"/>
      <c r="D79" s="5" t="s">
        <v>11</v>
      </c>
      <c r="E79" s="6" t="s">
        <v>10</v>
      </c>
      <c r="H79" s="4"/>
      <c r="I79" s="5" t="s">
        <v>11</v>
      </c>
      <c r="J79" s="6" t="s">
        <v>10</v>
      </c>
      <c r="K79" s="2"/>
    </row>
    <row r="80" spans="3:12" x14ac:dyDescent="0.15">
      <c r="C80" s="7" t="s">
        <v>15</v>
      </c>
      <c r="D80" s="8" t="e">
        <f>SUMIFS(#REF!,#REF!,#REF!,#REF!,$C$78,#REF!,"&lt;=19",#REF!,D$79)</f>
        <v>#REF!</v>
      </c>
      <c r="E80" s="9" t="e">
        <f>SUMIFS(#REF!,#REF!,#REF!,#REF!,$C$78,#REF!,"&lt;=19",#REF!,E$79)</f>
        <v>#REF!</v>
      </c>
      <c r="H80" s="7" t="s">
        <v>15</v>
      </c>
      <c r="I80" s="8" t="e">
        <f>SUMIFS(#REF!,#REF!,#REF!,#REF!,"害者10男")+SUMIFS(#REF!,#REF!,#REF!,#REF!,"害者15男")</f>
        <v>#REF!</v>
      </c>
      <c r="J80" s="9" t="e">
        <f>SUMIFS(#REF!,#REF!,#REF!,#REF!,"害者10女")+SUMIFS(#REF!,#REF!,#REF!,#REF!,"害者15女")</f>
        <v>#REF!</v>
      </c>
      <c r="K80" s="2"/>
    </row>
    <row r="81" spans="3:11" x14ac:dyDescent="0.15">
      <c r="C81" s="10" t="s">
        <v>16</v>
      </c>
      <c r="D81" s="11" t="e">
        <f>SUMIFS(#REF!,#REF!,#REF!,#REF!,$C$78,#REF!,"&gt;=20",#REF!,"&lt;=29",#REF!,D$79)</f>
        <v>#REF!</v>
      </c>
      <c r="E81" s="12" t="e">
        <f>SUMIFS(#REF!,#REF!,#REF!,#REF!,$C$78,#REF!,"&gt;=20",#REF!,"&lt;=29",#REF!,E$79)</f>
        <v>#REF!</v>
      </c>
      <c r="H81" s="10" t="s">
        <v>16</v>
      </c>
      <c r="I81" s="11" t="e">
        <f>SUMIFS(#REF!,#REF!,#REF!,#REF!,"害者20男")+SUMIFS(#REF!,#REF!,#REF!,#REF!,"害者25男")</f>
        <v>#REF!</v>
      </c>
      <c r="J81" s="12" t="e">
        <f>SUMIFS(#REF!,#REF!,#REF!,#REF!,"害者20女")+SUMIFS(#REF!,#REF!,#REF!,#REF!,"害者25女")</f>
        <v>#REF!</v>
      </c>
      <c r="K81" s="2"/>
    </row>
    <row r="82" spans="3:11" x14ac:dyDescent="0.15">
      <c r="C82" s="10" t="s">
        <v>17</v>
      </c>
      <c r="D82" s="11" t="e">
        <f>SUMIFS(#REF!,#REF!,#REF!,#REF!,$C$78,#REF!,"&gt;=30",#REF!,"&lt;=39",#REF!,D$79)</f>
        <v>#REF!</v>
      </c>
      <c r="E82" s="12" t="e">
        <f>SUMIFS(#REF!,#REF!,#REF!,#REF!,$C$78,#REF!,"&gt;=30",#REF!,"&lt;=39",#REF!,E$79)</f>
        <v>#REF!</v>
      </c>
      <c r="H82" s="10" t="s">
        <v>17</v>
      </c>
      <c r="I82" s="11" t="e">
        <f>SUMIFS(#REF!,#REF!,#REF!,#REF!,"害者30男")+SUMIFS(#REF!,#REF!,#REF!,#REF!,"害者35男")</f>
        <v>#REF!</v>
      </c>
      <c r="J82" s="12" t="e">
        <f>SUMIFS(#REF!,#REF!,#REF!,#REF!,"害者30女")+SUMIFS(#REF!,#REF!,#REF!,#REF!,"害者35女")</f>
        <v>#REF!</v>
      </c>
      <c r="K82" s="2"/>
    </row>
    <row r="83" spans="3:11" x14ac:dyDescent="0.15">
      <c r="C83" s="10" t="s">
        <v>18</v>
      </c>
      <c r="D83" s="11" t="e">
        <f>SUMIFS(#REF!,#REF!,#REF!,#REF!,$C$78,#REF!,"&gt;=40",#REF!,"&lt;=49",#REF!,D$79)</f>
        <v>#REF!</v>
      </c>
      <c r="E83" s="14" t="e">
        <f>SUMIFS(#REF!,#REF!,#REF!,#REF!,$C$78,#REF!,"&gt;=40",#REF!,"&lt;=49",#REF!,E$79)</f>
        <v>#REF!</v>
      </c>
      <c r="H83" s="10" t="s">
        <v>18</v>
      </c>
      <c r="I83" s="11" t="e">
        <f>SUMIFS(#REF!,#REF!,#REF!,#REF!,"害者40男")+SUMIFS(#REF!,#REF!,#REF!,#REF!,"害者45男")</f>
        <v>#REF!</v>
      </c>
      <c r="J83" s="14" t="e">
        <f>SUMIFS(#REF!,#REF!,#REF!,#REF!,"害者40女")+SUMIFS(#REF!,#REF!,#REF!,#REF!,"害者45女")</f>
        <v>#REF!</v>
      </c>
      <c r="K83" s="2"/>
    </row>
    <row r="84" spans="3:11" x14ac:dyDescent="0.15">
      <c r="C84" s="10" t="s">
        <v>19</v>
      </c>
      <c r="D84" s="11" t="e">
        <f>SUMIFS(#REF!,#REF!,#REF!,#REF!,$C$78,#REF!,"&gt;=50",#REF!,"&lt;=59",#REF!,D$79)</f>
        <v>#REF!</v>
      </c>
      <c r="E84" s="14" t="e">
        <f>SUMIFS(#REF!,#REF!,#REF!,#REF!,$C$78,#REF!,"&gt;=50",#REF!,"&lt;=59",#REF!,E$79)</f>
        <v>#REF!</v>
      </c>
      <c r="H84" s="10" t="s">
        <v>19</v>
      </c>
      <c r="I84" s="11" t="e">
        <f>SUMIFS(#REF!,#REF!,#REF!,#REF!,"害者50男")+SUMIFS(#REF!,#REF!,#REF!,#REF!,"害者55男")</f>
        <v>#REF!</v>
      </c>
      <c r="J84" s="14" t="e">
        <f>SUMIFS(#REF!,#REF!,#REF!,#REF!,"害者50女")+SUMIFS(#REF!,#REF!,#REF!,#REF!,"害者55女")</f>
        <v>#REF!</v>
      </c>
      <c r="K84" s="2"/>
    </row>
    <row r="85" spans="3:11" x14ac:dyDescent="0.15">
      <c r="C85" s="10" t="s">
        <v>20</v>
      </c>
      <c r="D85" s="11" t="e">
        <f>SUMIFS(#REF!,#REF!,#REF!,#REF!,$C$78,#REF!,"&gt;=60",#REF!,"&lt;=64",#REF!,D$79)</f>
        <v>#REF!</v>
      </c>
      <c r="E85" s="14" t="e">
        <f>SUMIFS(#REF!,#REF!,#REF!,#REF!,$C$78,#REF!,"&gt;=60",#REF!,"&lt;=64",#REF!,E$79)</f>
        <v>#REF!</v>
      </c>
      <c r="H85" s="10" t="s">
        <v>20</v>
      </c>
      <c r="I85" s="11" t="e">
        <f>SUMIFS(#REF!,#REF!,#REF!,#REF!,"害者60男")</f>
        <v>#REF!</v>
      </c>
      <c r="J85" s="14" t="e">
        <f>SUMIFS(#REF!,#REF!,#REF!,#REF!,"害者60女")</f>
        <v>#REF!</v>
      </c>
      <c r="K85" s="2"/>
    </row>
    <row r="86" spans="3:11" x14ac:dyDescent="0.15">
      <c r="C86" s="10" t="s">
        <v>21</v>
      </c>
      <c r="D86" s="11" t="e">
        <f>SUMIFS(#REF!,#REF!,#REF!,#REF!,$C$78,#REF!,"&gt;=65",#REF!,"&lt;=69",#REF!,D$79)</f>
        <v>#REF!</v>
      </c>
      <c r="E86" s="14" t="e">
        <f>SUMIFS(#REF!,#REF!,#REF!,#REF!,$C$78,#REF!,"&gt;=65",#REF!,"&lt;=69",#REF!,E$79)</f>
        <v>#REF!</v>
      </c>
      <c r="F86" s="2" t="e">
        <f>SUM(D86:E90)</f>
        <v>#REF!</v>
      </c>
      <c r="H86" s="10" t="s">
        <v>21</v>
      </c>
      <c r="I86" s="11" t="e">
        <f>SUMIFS(#REF!,#REF!,#REF!,#REF!,"害者65男")</f>
        <v>#REF!</v>
      </c>
      <c r="J86" s="14" t="e">
        <f>SUMIFS(#REF!,#REF!,#REF!,#REF!,"害者65女")</f>
        <v>#REF!</v>
      </c>
      <c r="K86" s="2" t="e">
        <f>SUM(I86:J90)</f>
        <v>#REF!</v>
      </c>
    </row>
    <row r="87" spans="3:11" x14ac:dyDescent="0.15">
      <c r="C87" s="10" t="s">
        <v>22</v>
      </c>
      <c r="D87" s="11" t="e">
        <f>SUMIFS(#REF!,#REF!,#REF!,#REF!,$C$78,#REF!,"&gt;=70",#REF!,"&lt;=79",#REF!,D$79)</f>
        <v>#REF!</v>
      </c>
      <c r="E87" s="14" t="e">
        <f>SUMIFS(#REF!,#REF!,#REF!,#REF!,$C$78,#REF!,"&gt;=70",#REF!,"&lt;=79",#REF!,E$79)</f>
        <v>#REF!</v>
      </c>
      <c r="H87" s="10" t="s">
        <v>22</v>
      </c>
      <c r="I87" s="11" t="e">
        <f>SUMIFS(#REF!,#REF!,#REF!,#REF!,"害者70男")+SUMIFS(#REF!,#REF!,#REF!,#REF!,"害者75男")</f>
        <v>#REF!</v>
      </c>
      <c r="J87" s="14" t="e">
        <f>SUMIFS(#REF!,#REF!,#REF!,#REF!,"害者70女")+SUMIFS(#REF!,#REF!,#REF!,#REF!,"害者75女")</f>
        <v>#REF!</v>
      </c>
      <c r="K87" s="2"/>
    </row>
    <row r="88" spans="3:11" x14ac:dyDescent="0.15">
      <c r="C88" s="10" t="s">
        <v>23</v>
      </c>
      <c r="D88" s="11" t="e">
        <f>SUMIFS(#REF!,#REF!,#REF!,#REF!,$C$78,#REF!,"&gt;=80",#REF!,"&lt;=89",#REF!,D$79)</f>
        <v>#REF!</v>
      </c>
      <c r="E88" s="14" t="e">
        <f>SUMIFS(#REF!,#REF!,#REF!,#REF!,$C$78,#REF!,"&gt;=80",#REF!,"&lt;=89",#REF!,E$79)</f>
        <v>#REF!</v>
      </c>
      <c r="H88" s="10" t="s">
        <v>23</v>
      </c>
      <c r="I88" s="11" t="e">
        <f>SUMIFS(#REF!,#REF!,#REF!,#REF!,"害者80男")+SUMIFS(#REF!,#REF!,#REF!,#REF!,"害者85男")</f>
        <v>#REF!</v>
      </c>
      <c r="J88" s="14" t="e">
        <f>SUMIFS(#REF!,#REF!,#REF!,#REF!,"害者80女")+SUMIFS(#REF!,#REF!,#REF!,#REF!,"害者85女")</f>
        <v>#REF!</v>
      </c>
      <c r="K88" s="2"/>
    </row>
    <row r="89" spans="3:11" x14ac:dyDescent="0.15">
      <c r="C89" s="10" t="s">
        <v>24</v>
      </c>
      <c r="D89" s="11" t="e">
        <f>SUMIFS(#REF!,#REF!,#REF!,#REF!,$C$78,#REF!,"&gt;=90",#REF!,"&lt;=99",#REF!,D$79)</f>
        <v>#REF!</v>
      </c>
      <c r="E89" s="14" t="e">
        <f>SUMIFS(#REF!,#REF!,#REF!,#REF!,$C$78,#REF!,"&gt;=90",#REF!,"&lt;=99",#REF!,E$79)</f>
        <v>#REF!</v>
      </c>
      <c r="H89" s="10" t="s">
        <v>24</v>
      </c>
      <c r="I89" s="11" t="e">
        <f>SUMIFS(#REF!,#REF!,#REF!,#REF!,"害者90男")+SUMIFS(#REF!,#REF!,#REF!,#REF!,"害者95男")</f>
        <v>#REF!</v>
      </c>
      <c r="J89" s="14" t="e">
        <f>SUMIFS(#REF!,#REF!,#REF!,#REF!,"害者90女")+SUMIFS(#REF!,#REF!,#REF!,#REF!,"害者95女")</f>
        <v>#REF!</v>
      </c>
      <c r="K89" s="2"/>
    </row>
    <row r="90" spans="3:11" ht="12" thickBot="1" x14ac:dyDescent="0.2">
      <c r="C90" s="10" t="s">
        <v>26</v>
      </c>
      <c r="D90" s="13" t="e">
        <f>SUMIFS(#REF!,#REF!,#REF!,#REF!,$C$78,#REF!,"&gt;=100",#REF!,D$79)</f>
        <v>#REF!</v>
      </c>
      <c r="E90" s="14" t="e">
        <f>SUMIFS(#REF!,#REF!,#REF!,#REF!,$C$78,#REF!,"&gt;=100",#REF!,E$79)</f>
        <v>#REF!</v>
      </c>
      <c r="F90" s="2" t="e">
        <f>I13</f>
        <v>#REF!</v>
      </c>
      <c r="H90" s="10" t="s">
        <v>26</v>
      </c>
      <c r="I90" s="13" t="e">
        <f>SUMIFS(#REF!,#REF!,#REF!,#REF!,"害者100男")</f>
        <v>#REF!</v>
      </c>
      <c r="J90" s="14" t="e">
        <f>SUMIFS(#REF!,#REF!,#REF!,#REF!,"害者100女")</f>
        <v>#REF!</v>
      </c>
      <c r="K90" s="2" t="e">
        <f>I14</f>
        <v>#REF!</v>
      </c>
    </row>
    <row r="91" spans="3:11" ht="12.75" thickTop="1" thickBot="1" x14ac:dyDescent="0.2">
      <c r="C91" s="16" t="s">
        <v>0</v>
      </c>
      <c r="D91" s="17" t="e">
        <f>SUM(D80:D90)</f>
        <v>#REF!</v>
      </c>
      <c r="E91" s="18" t="e">
        <f t="shared" ref="E91" si="10">SUM(E80:E90)</f>
        <v>#REF!</v>
      </c>
      <c r="F91" s="20" t="e">
        <f>SUM(D91:E91)</f>
        <v>#REF!</v>
      </c>
      <c r="H91" s="16" t="s">
        <v>0</v>
      </c>
      <c r="I91" s="17" t="e">
        <f>SUM(I80:I90)</f>
        <v>#REF!</v>
      </c>
      <c r="J91" s="18" t="e">
        <f t="shared" ref="J91" si="11">SUM(J80:J90)</f>
        <v>#REF!</v>
      </c>
      <c r="K91" s="20" t="e">
        <f>SUM(I91:J91)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33</vt:lpstr>
      <vt:lpstr>被害者年齢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2023-05-24T07:30:45Z</dcterms:created>
  <dcterms:modified xsi:type="dcterms:W3CDTF">2023-10-25T08:04:49Z</dcterms:modified>
</cp:coreProperties>
</file>