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'01'!$A$2:$P$63,'01'!$R$2:$AG$63</definedName>
  </definedNames>
  <calcPr fullCalcOnLoad="1"/>
</workbook>
</file>

<file path=xl/sharedStrings.xml><?xml version="1.0" encoding="utf-8"?>
<sst xmlns="http://schemas.openxmlformats.org/spreadsheetml/2006/main" count="183" uniqueCount="133">
  <si>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</si>
  <si>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</si>
  <si>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</si>
  <si>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</si>
  <si>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</si>
  <si>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</si>
  <si>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</si>
  <si>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</si>
  <si>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</si>
  <si>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</si>
  <si>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</si>
  <si>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凶器準備集合</t>
  </si>
  <si>
    <t>暴行</t>
  </si>
  <si>
    <t>うち)</t>
  </si>
  <si>
    <t>うち)</t>
  </si>
  <si>
    <t>傷害致死</t>
  </si>
  <si>
    <t>脅迫</t>
  </si>
  <si>
    <t>恐喝</t>
  </si>
  <si>
    <t>侵入盗</t>
  </si>
  <si>
    <t>通貨偽造</t>
  </si>
  <si>
    <t>文書偽造</t>
  </si>
  <si>
    <t>有価証券偽造</t>
  </si>
  <si>
    <t>印章偽造</t>
  </si>
  <si>
    <t>汚職</t>
  </si>
  <si>
    <t>賄賂</t>
  </si>
  <si>
    <t>あっせん利得処罰法</t>
  </si>
  <si>
    <t>背任</t>
  </si>
  <si>
    <t>背任</t>
  </si>
  <si>
    <t>賭博</t>
  </si>
  <si>
    <t>賭博開張等</t>
  </si>
  <si>
    <t>強制わいせつ</t>
  </si>
  <si>
    <t>公然わいせつ</t>
  </si>
  <si>
    <t>占有離脱物横領</t>
  </si>
  <si>
    <t>公務執行妨害</t>
  </si>
  <si>
    <t>住居侵入</t>
  </si>
  <si>
    <t>うち)</t>
  </si>
  <si>
    <t>うち)</t>
  </si>
  <si>
    <t>逮捕監禁</t>
  </si>
  <si>
    <t>盗品等</t>
  </si>
  <si>
    <t>うち)</t>
  </si>
  <si>
    <t>器物損壊等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</si>
  <si>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</si>
  <si>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</si>
  <si>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</si>
  <si>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</si>
  <si>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</si>
  <si>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</si>
  <si>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</si>
  <si>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</si>
  <si>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</si>
  <si>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</si>
  <si>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印章偽造</t>
  </si>
  <si>
    <t>汚職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</si>
  <si>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</si>
  <si>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</si>
  <si>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</si>
  <si>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</si>
  <si>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</si>
  <si>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</si>
  <si>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</si>
  <si>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</si>
  <si>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</si>
  <si>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</si>
  <si>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計</t>
  </si>
  <si>
    <t>殺人</t>
  </si>
  <si>
    <t>非侵入盗</t>
  </si>
  <si>
    <t>詐欺</t>
  </si>
  <si>
    <t>横領</t>
  </si>
  <si>
    <t>業務上横領</t>
  </si>
  <si>
    <t>偽造</t>
  </si>
  <si>
    <t>凶悪犯</t>
  </si>
  <si>
    <t>強姦</t>
  </si>
  <si>
    <t>傷害</t>
  </si>
  <si>
    <t>殺人</t>
  </si>
  <si>
    <t>嬰児殺</t>
  </si>
  <si>
    <t>乗り物盗</t>
  </si>
  <si>
    <t>非侵入盗</t>
  </si>
  <si>
    <t>詐欺</t>
  </si>
  <si>
    <t>横領</t>
  </si>
  <si>
    <t>業務上横領</t>
  </si>
  <si>
    <t>偽造</t>
  </si>
  <si>
    <t>うち)</t>
  </si>
  <si>
    <t>賭博</t>
  </si>
  <si>
    <t>普通賭博</t>
  </si>
  <si>
    <t>常習賭博</t>
  </si>
  <si>
    <t>わいせつ</t>
  </si>
  <si>
    <t>うち)</t>
  </si>
  <si>
    <t>総数</t>
  </si>
  <si>
    <t>うち）
簡易書式</t>
  </si>
  <si>
    <t>計</t>
  </si>
  <si>
    <t>身柄付送致</t>
  </si>
  <si>
    <t>書類送致(付)</t>
  </si>
  <si>
    <t>身柄付
送致</t>
  </si>
  <si>
    <t>書類送
致(付)</t>
  </si>
  <si>
    <t>緊</t>
  </si>
  <si>
    <t>急逮捕</t>
  </si>
  <si>
    <t>通常逮捕</t>
  </si>
  <si>
    <t>書類送致(付)</t>
  </si>
  <si>
    <t>少年
簡易
送致</t>
  </si>
  <si>
    <t>微罪
処分</t>
  </si>
  <si>
    <t>少年
簡易
送致</t>
  </si>
  <si>
    <t>身柄不拘束　　　注２）</t>
  </si>
  <si>
    <t>うち）
簡易
書式</t>
  </si>
  <si>
    <r>
      <t xml:space="preserve">　身柄措置
　送　致
                   </t>
    </r>
    <r>
      <rPr>
        <sz val="10"/>
        <rFont val="ＭＳ 明朝"/>
        <family val="1"/>
      </rPr>
      <t>罪  種</t>
    </r>
  </si>
  <si>
    <t>その他の刑法犯</t>
  </si>
  <si>
    <t>風俗犯</t>
  </si>
  <si>
    <t>知能犯</t>
  </si>
  <si>
    <t>窃盗犯</t>
  </si>
  <si>
    <t>粗暴犯</t>
  </si>
  <si>
    <t>現行犯逮捕  　注１）</t>
  </si>
  <si>
    <t>送致別   検挙人員</t>
  </si>
  <si>
    <t>検挙２２９</t>
  </si>
  <si>
    <t>検挙２３０</t>
  </si>
  <si>
    <t xml:space="preserve">31　罪種別    身柄措置別 </t>
  </si>
  <si>
    <t>　２　「身柄不拘束」とは、終始身柄を拘束しなかったものをいう。</t>
  </si>
  <si>
    <t>略取誘拐・人身売買</t>
  </si>
  <si>
    <t>支払用カード偽造</t>
  </si>
  <si>
    <t xml:space="preserve">            　身柄措置
　　　　　　　　送　致
  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</si>
  <si>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</si>
  <si>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</si>
  <si>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</si>
  <si>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</si>
  <si>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</si>
  <si>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</si>
  <si>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</si>
  <si>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</si>
  <si>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</si>
  <si>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</si>
  <si>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</si>
  <si>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現逮</t>
  </si>
  <si>
    <t>緊逮</t>
  </si>
  <si>
    <t>通逮</t>
  </si>
  <si>
    <t>不拘束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</si>
</sst>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/>
    </xf>
    <xf numFmtId="176" fontId="8" fillId="0" borderId="17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/>
    </xf>
    <xf numFmtId="38" fontId="0" fillId="0" borderId="0" xfId="0" applyNumberFormat="1" applyFill="1" applyAlignment="1">
      <alignment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38" fontId="0" fillId="0" borderId="10" xfId="0" applyNumberFormat="1" applyFill="1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38" fontId="0" fillId="0" borderId="24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 wrapText="1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8" xfId="0" applyFill="1" applyBorder="1" applyAlignment="1">
      <alignment vertical="distributed" wrapText="1"/>
    </xf>
    <xf numFmtId="0" fontId="0" fillId="0" borderId="13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29" xfId="0" applyFill="1" applyBorder="1" applyAlignment="1">
      <alignment vertical="distributed" wrapText="1"/>
    </xf>
    <xf numFmtId="0" fontId="8" fillId="0" borderId="13" xfId="0" applyFont="1" applyFill="1" applyBorder="1" applyAlignment="1">
      <alignment horizontal="distributed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distributed"/>
    </xf>
    <xf numFmtId="38" fontId="0" fillId="0" borderId="28" xfId="0" applyNumberFormat="1" applyFill="1" applyBorder="1" applyAlignment="1" applyProtection="1">
      <alignment/>
      <protection/>
    </xf>
    <xf numFmtId="0" fontId="0" fillId="0" borderId="21" xfId="0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2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8" fillId="0" borderId="17" xfId="0" applyFont="1" applyFill="1" applyBorder="1" applyAlignment="1">
      <alignment horizontal="distributed"/>
    </xf>
    <xf numFmtId="0" fontId="0" fillId="0" borderId="17" xfId="0" applyFill="1" applyBorder="1" applyAlignment="1" applyProtection="1">
      <alignment horizontal="distributed"/>
      <protection/>
    </xf>
    <xf numFmtId="0" fontId="0" fillId="0" borderId="17" xfId="0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31" xfId="0" applyNumberFormat="1" applyFill="1" applyBorder="1" applyAlignment="1" applyProtection="1">
      <alignment horizontal="distributed" vertical="center"/>
      <protection/>
    </xf>
    <xf numFmtId="38" fontId="0" fillId="0" borderId="14" xfId="0" applyNumberFormat="1" applyFill="1" applyBorder="1" applyAlignment="1" applyProtection="1">
      <alignment horizontal="distributed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638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152400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80975" y="485775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161925</xdr:rowOff>
    </xdr:from>
    <xdr:to>
      <xdr:col>7</xdr:col>
      <xdr:colOff>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1295400" y="952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285750</xdr:colOff>
      <xdr:row>4</xdr:row>
      <xdr:rowOff>0</xdr:rowOff>
    </xdr:to>
    <xdr:sp>
      <xdr:nvSpPr>
        <xdr:cNvPr id="4" name="Line 12"/>
        <xdr:cNvSpPr>
          <a:spLocks/>
        </xdr:cNvSpPr>
      </xdr:nvSpPr>
      <xdr:spPr>
        <a:xfrm>
          <a:off x="180975" y="485775"/>
          <a:ext cx="1247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161925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14344650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5106650" y="485775"/>
          <a:ext cx="1343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161925</xdr:rowOff>
    </xdr:from>
    <xdr:to>
      <xdr:col>31</xdr:col>
      <xdr:colOff>95250</xdr:colOff>
      <xdr:row>5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14344650" y="952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3</xdr:row>
      <xdr:rowOff>0</xdr:rowOff>
    </xdr:from>
    <xdr:to>
      <xdr:col>33</xdr:col>
      <xdr:colOff>0</xdr:colOff>
      <xdr:row>5</xdr:row>
      <xdr:rowOff>161925</xdr:rowOff>
    </xdr:to>
    <xdr:sp>
      <xdr:nvSpPr>
        <xdr:cNvPr id="8" name="Line 16"/>
        <xdr:cNvSpPr>
          <a:spLocks/>
        </xdr:cNvSpPr>
      </xdr:nvSpPr>
      <xdr:spPr>
        <a:xfrm flipV="1">
          <a:off x="15249525" y="485775"/>
          <a:ext cx="1200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tabSelected="1" view="pageBreakPreview" zoomScaleSheetLayoutView="100" zoomScalePageLayoutView="0" workbookViewId="0" topLeftCell="A1">
      <pane xSplit="7" ySplit="6" topLeftCell="H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375" style="2" customWidth="1"/>
    <col min="2" max="2" width="2.50390625" style="1" customWidth="1"/>
    <col min="3" max="3" width="2.375" style="1" customWidth="1"/>
    <col min="4" max="5" width="2.625" style="1" customWidth="1"/>
    <col min="6" max="6" width="2.50390625" style="1" customWidth="1"/>
    <col min="7" max="7" width="12.875" style="1" customWidth="1"/>
    <col min="8" max="8" width="12.875" style="2" customWidth="1"/>
    <col min="9" max="9" width="8.50390625" style="2" customWidth="1"/>
    <col min="10" max="10" width="8.00390625" style="2" bestFit="1" customWidth="1"/>
    <col min="11" max="11" width="9.125" style="2" customWidth="1"/>
    <col min="12" max="12" width="6.875" style="2" customWidth="1"/>
    <col min="13" max="13" width="9.375" style="2" customWidth="1"/>
    <col min="14" max="14" width="7.625" style="2" customWidth="1"/>
    <col min="15" max="15" width="7.50390625" style="2" customWidth="1"/>
    <col min="16" max="16" width="8.375" style="2" customWidth="1"/>
    <col min="17" max="17" width="3.50390625" style="2" customWidth="1"/>
    <col min="18" max="18" width="7.50390625" style="2" customWidth="1"/>
    <col min="19" max="19" width="7.125" style="2" customWidth="1"/>
    <col min="20" max="21" width="7.50390625" style="2" customWidth="1"/>
    <col min="22" max="22" width="7.375" style="2" customWidth="1"/>
    <col min="23" max="23" width="8.00390625" style="2" customWidth="1"/>
    <col min="24" max="24" width="9.00390625" style="2" bestFit="1" customWidth="1"/>
    <col min="25" max="25" width="8.00390625" style="2" bestFit="1" customWidth="1"/>
    <col min="26" max="26" width="8.00390625" style="2" customWidth="1"/>
    <col min="27" max="27" width="8.625" style="2" bestFit="1" customWidth="1"/>
    <col min="28" max="32" width="2.625" style="1" customWidth="1"/>
    <col min="33" max="33" width="14.50390625" style="1" customWidth="1"/>
    <col min="34" max="16384" width="9.125" style="2" customWidth="1"/>
  </cols>
  <sheetData>
    <row r="1" spans="2:18" ht="12">
      <c r="B1" s="1" t="s">
        <v>111</v>
      </c>
      <c r="R1" s="2" t="s">
        <v>112</v>
      </c>
    </row>
    <row r="2" spans="2:33" s="4" customFormat="1" ht="14.25">
      <c r="B2" s="3"/>
      <c r="C2" s="3"/>
      <c r="D2" s="3"/>
      <c r="E2" s="3"/>
      <c r="F2" s="3"/>
      <c r="G2" s="90" t="s">
        <v>113</v>
      </c>
      <c r="H2" s="90"/>
      <c r="I2" s="90"/>
      <c r="J2" s="90"/>
      <c r="K2" s="90"/>
      <c r="L2" s="90"/>
      <c r="M2" s="90"/>
      <c r="N2" s="90"/>
      <c r="O2" s="90"/>
      <c r="P2" s="3"/>
      <c r="R2" s="3"/>
      <c r="S2" s="90" t="s">
        <v>110</v>
      </c>
      <c r="T2" s="90"/>
      <c r="U2" s="90"/>
      <c r="V2" s="90"/>
      <c r="W2" s="90"/>
      <c r="X2" s="90"/>
      <c r="Y2" s="90"/>
      <c r="Z2" s="90"/>
      <c r="AA2" s="90"/>
      <c r="AB2" s="3"/>
      <c r="AC2" s="3"/>
      <c r="AD2" s="3"/>
      <c r="AE2" s="3"/>
      <c r="AF2" s="3"/>
      <c r="AG2" s="3"/>
    </row>
    <row r="3" spans="8:27" ht="12" thickBot="1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3" ht="12">
      <c r="B4" s="81" t="s">
        <v>117</v>
      </c>
      <c r="C4" s="81"/>
      <c r="D4" s="81"/>
      <c r="E4" s="81"/>
      <c r="F4" s="81"/>
      <c r="G4" s="82"/>
      <c r="H4" s="91" t="s">
        <v>87</v>
      </c>
      <c r="I4" s="46" t="s">
        <v>109</v>
      </c>
      <c r="J4" s="47"/>
      <c r="K4" s="47"/>
      <c r="L4" s="47"/>
      <c r="M4" s="47"/>
      <c r="N4" s="47"/>
      <c r="O4" s="48"/>
      <c r="P4" s="6" t="s">
        <v>94</v>
      </c>
      <c r="Q4" s="5"/>
      <c r="R4" s="47" t="s">
        <v>95</v>
      </c>
      <c r="S4" s="48"/>
      <c r="T4" s="46" t="s">
        <v>96</v>
      </c>
      <c r="U4" s="47"/>
      <c r="V4" s="48"/>
      <c r="W4" s="46" t="s">
        <v>101</v>
      </c>
      <c r="X4" s="47"/>
      <c r="Y4" s="47"/>
      <c r="Z4" s="47"/>
      <c r="AA4" s="48"/>
      <c r="AB4" s="63" t="s">
        <v>103</v>
      </c>
      <c r="AC4" s="64"/>
      <c r="AD4" s="64"/>
      <c r="AE4" s="64"/>
      <c r="AF4" s="64"/>
      <c r="AG4" s="64"/>
    </row>
    <row r="5" spans="2:38" ht="12">
      <c r="B5" s="83"/>
      <c r="C5" s="83"/>
      <c r="D5" s="83"/>
      <c r="E5" s="83"/>
      <c r="F5" s="83"/>
      <c r="G5" s="84"/>
      <c r="H5" s="92"/>
      <c r="I5" s="60" t="s">
        <v>63</v>
      </c>
      <c r="J5" s="49" t="s">
        <v>90</v>
      </c>
      <c r="K5" s="50"/>
      <c r="L5" s="49" t="s">
        <v>91</v>
      </c>
      <c r="M5" s="50"/>
      <c r="N5" s="51" t="s">
        <v>100</v>
      </c>
      <c r="O5" s="53" t="s">
        <v>99</v>
      </c>
      <c r="P5" s="56" t="s">
        <v>89</v>
      </c>
      <c r="Q5" s="5"/>
      <c r="R5" s="58" t="s">
        <v>92</v>
      </c>
      <c r="S5" s="51" t="s">
        <v>93</v>
      </c>
      <c r="T5" s="55" t="s">
        <v>89</v>
      </c>
      <c r="U5" s="51" t="s">
        <v>92</v>
      </c>
      <c r="V5" s="51" t="s">
        <v>93</v>
      </c>
      <c r="W5" s="55" t="s">
        <v>89</v>
      </c>
      <c r="X5" s="49" t="s">
        <v>97</v>
      </c>
      <c r="Y5" s="50"/>
      <c r="Z5" s="51" t="s">
        <v>98</v>
      </c>
      <c r="AA5" s="53" t="s">
        <v>99</v>
      </c>
      <c r="AB5" s="65"/>
      <c r="AC5" s="66"/>
      <c r="AD5" s="66"/>
      <c r="AE5" s="66"/>
      <c r="AF5" s="66"/>
      <c r="AG5" s="66"/>
      <c r="AH5" s="7" t="s">
        <v>118</v>
      </c>
      <c r="AI5" s="7"/>
      <c r="AJ5" s="7"/>
      <c r="AK5" s="7"/>
      <c r="AL5" s="7"/>
    </row>
    <row r="6" spans="2:38" ht="36">
      <c r="B6" s="85"/>
      <c r="C6" s="85"/>
      <c r="D6" s="85"/>
      <c r="E6" s="85"/>
      <c r="F6" s="85"/>
      <c r="G6" s="86"/>
      <c r="H6" s="93"/>
      <c r="I6" s="52"/>
      <c r="J6" s="8"/>
      <c r="K6" s="9" t="s">
        <v>88</v>
      </c>
      <c r="L6" s="8"/>
      <c r="M6" s="9" t="s">
        <v>88</v>
      </c>
      <c r="N6" s="52"/>
      <c r="O6" s="54"/>
      <c r="P6" s="57"/>
      <c r="Q6" s="5"/>
      <c r="R6" s="59"/>
      <c r="S6" s="52"/>
      <c r="T6" s="54"/>
      <c r="U6" s="52"/>
      <c r="V6" s="52"/>
      <c r="W6" s="54"/>
      <c r="X6" s="8"/>
      <c r="Y6" s="9" t="s">
        <v>102</v>
      </c>
      <c r="Z6" s="52"/>
      <c r="AA6" s="54"/>
      <c r="AB6" s="67"/>
      <c r="AC6" s="68"/>
      <c r="AD6" s="68"/>
      <c r="AE6" s="68"/>
      <c r="AF6" s="68"/>
      <c r="AG6" s="68"/>
      <c r="AH6" s="7" t="s">
        <v>128</v>
      </c>
      <c r="AI6" s="7" t="s">
        <v>129</v>
      </c>
      <c r="AJ6" s="7" t="s">
        <v>130</v>
      </c>
      <c r="AK6" s="7" t="s">
        <v>131</v>
      </c>
      <c r="AL6" s="7" t="s">
        <v>132</v>
      </c>
    </row>
    <row r="7" spans="2:38" s="18" customFormat="1" ht="15" customHeight="1">
      <c r="B7" s="62" t="s">
        <v>1</v>
      </c>
      <c r="C7" s="62"/>
      <c r="D7" s="62"/>
      <c r="E7" s="62"/>
      <c r="F7" s="62"/>
      <c r="G7" s="87"/>
      <c r="H7" s="11">
        <f>SUM(J7,L7,N7:O7,R7:S7,U7:V7,X7,Z7:AA7)</f>
        <v>322620</v>
      </c>
      <c r="I7" s="11">
        <f>SUM(J7,L7,N7:O7)</f>
        <v>33907</v>
      </c>
      <c r="J7" s="12">
        <v>29064</v>
      </c>
      <c r="K7" s="12">
        <v>530</v>
      </c>
      <c r="L7" s="12">
        <v>4712</v>
      </c>
      <c r="M7" s="12">
        <v>520</v>
      </c>
      <c r="N7" s="12">
        <v>19</v>
      </c>
      <c r="O7" s="12">
        <v>112</v>
      </c>
      <c r="P7" s="11">
        <f>SUM(R7:S7)</f>
        <v>5921</v>
      </c>
      <c r="Q7" s="13"/>
      <c r="R7" s="14">
        <v>5732</v>
      </c>
      <c r="S7" s="15">
        <v>189</v>
      </c>
      <c r="T7" s="15">
        <f>SUM(U7:V7)</f>
        <v>43757</v>
      </c>
      <c r="U7" s="15">
        <v>42365</v>
      </c>
      <c r="V7" s="15">
        <v>1392</v>
      </c>
      <c r="W7" s="15">
        <f>SUM(X7,Z7:AA7)</f>
        <v>239035</v>
      </c>
      <c r="X7" s="15">
        <v>97797</v>
      </c>
      <c r="Y7" s="15">
        <v>32088</v>
      </c>
      <c r="Z7" s="15">
        <v>36235</v>
      </c>
      <c r="AA7" s="15">
        <v>105003</v>
      </c>
      <c r="AB7" s="69" t="s">
        <v>1</v>
      </c>
      <c r="AC7" s="62"/>
      <c r="AD7" s="62"/>
      <c r="AE7" s="62"/>
      <c r="AF7" s="62"/>
      <c r="AG7" s="62"/>
      <c r="AH7" s="17">
        <f>SUM(I7,P7,T7,W7)-H7</f>
        <v>0</v>
      </c>
      <c r="AI7" s="17">
        <f>SUM(J7,L7,N7:O7)-I7</f>
        <v>0</v>
      </c>
      <c r="AJ7" s="17">
        <f>SUM(R7:S7)-P7</f>
        <v>0</v>
      </c>
      <c r="AK7" s="17">
        <f>SUM(U7:V7)-T7</f>
        <v>0</v>
      </c>
      <c r="AL7" s="17">
        <f>SUM(X7,Z7:AA7)-W7</f>
        <v>0</v>
      </c>
    </row>
    <row r="8" spans="2:38" s="18" customFormat="1" ht="15" customHeight="1">
      <c r="B8" s="10"/>
      <c r="C8" s="62" t="s">
        <v>70</v>
      </c>
      <c r="D8" s="62"/>
      <c r="E8" s="62"/>
      <c r="F8" s="62"/>
      <c r="G8" s="87"/>
      <c r="H8" s="11">
        <f aca="true" t="shared" si="0" ref="H8:H62">SUM(J8,L8,N8:O8,R8:S8,U8:V8,X8,Z8:AA8)</f>
        <v>5021</v>
      </c>
      <c r="I8" s="11">
        <f aca="true" t="shared" si="1" ref="I8:I62">SUM(J8,L8,N8:O8)</f>
        <v>1182</v>
      </c>
      <c r="J8" s="12">
        <v>1148</v>
      </c>
      <c r="K8" s="12">
        <v>0</v>
      </c>
      <c r="L8" s="12">
        <v>34</v>
      </c>
      <c r="M8" s="12">
        <v>0</v>
      </c>
      <c r="N8" s="12">
        <v>0</v>
      </c>
      <c r="O8" s="12">
        <v>0</v>
      </c>
      <c r="P8" s="11">
        <f aca="true" t="shared" si="2" ref="P8:P62">SUM(R8:S8)</f>
        <v>612</v>
      </c>
      <c r="Q8" s="13"/>
      <c r="R8" s="19">
        <v>611</v>
      </c>
      <c r="S8" s="20">
        <v>1</v>
      </c>
      <c r="T8" s="20">
        <f aca="true" t="shared" si="3" ref="T8:T62">SUM(U8:V8)</f>
        <v>2984</v>
      </c>
      <c r="U8" s="20">
        <v>2964</v>
      </c>
      <c r="V8" s="20">
        <v>20</v>
      </c>
      <c r="W8" s="20">
        <f aca="true" t="shared" si="4" ref="W8:W62">SUM(X8,Z8:AA8)</f>
        <v>243</v>
      </c>
      <c r="X8" s="20">
        <v>243</v>
      </c>
      <c r="Y8" s="20">
        <v>0</v>
      </c>
      <c r="Z8" s="20">
        <v>0</v>
      </c>
      <c r="AA8" s="20">
        <v>0</v>
      </c>
      <c r="AB8" s="16"/>
      <c r="AC8" s="62" t="s">
        <v>70</v>
      </c>
      <c r="AD8" s="62"/>
      <c r="AE8" s="62"/>
      <c r="AF8" s="62"/>
      <c r="AG8" s="62"/>
      <c r="AH8" s="17">
        <f aca="true" t="shared" si="5" ref="AH8:AH62">SUM(I8,P8,T8,W8)-H8</f>
        <v>0</v>
      </c>
      <c r="AI8" s="17">
        <f aca="true" t="shared" si="6" ref="AI8:AI62">SUM(J8,L8,N8:O8)-I8</f>
        <v>0</v>
      </c>
      <c r="AJ8" s="17">
        <f aca="true" t="shared" si="7" ref="AJ8:AJ62">SUM(R8:S8)-P8</f>
        <v>0</v>
      </c>
      <c r="AK8" s="17">
        <f aca="true" t="shared" si="8" ref="AK8:AK62">SUM(U8:V8)-T8</f>
        <v>0</v>
      </c>
      <c r="AL8" s="17">
        <f aca="true" t="shared" si="9" ref="AL8:AL62">SUM(X8,Z8:AA8)-W8</f>
        <v>0</v>
      </c>
    </row>
    <row r="9" spans="2:38" s="28" customFormat="1" ht="12">
      <c r="B9" s="21"/>
      <c r="C9" s="21"/>
      <c r="D9" s="61" t="s">
        <v>64</v>
      </c>
      <c r="E9" s="61"/>
      <c r="F9" s="61"/>
      <c r="G9" s="80"/>
      <c r="H9" s="11">
        <f t="shared" si="0"/>
        <v>999</v>
      </c>
      <c r="I9" s="11">
        <f t="shared" si="1"/>
        <v>334</v>
      </c>
      <c r="J9" s="23">
        <v>327</v>
      </c>
      <c r="K9" s="23">
        <v>0</v>
      </c>
      <c r="L9" s="23">
        <v>7</v>
      </c>
      <c r="M9" s="23">
        <v>0</v>
      </c>
      <c r="N9" s="23">
        <v>0</v>
      </c>
      <c r="O9" s="23">
        <v>0</v>
      </c>
      <c r="P9" s="11">
        <f t="shared" si="2"/>
        <v>159</v>
      </c>
      <c r="Q9" s="24"/>
      <c r="R9" s="25">
        <v>159</v>
      </c>
      <c r="S9" s="26">
        <v>0</v>
      </c>
      <c r="T9" s="20">
        <f t="shared" si="3"/>
        <v>476</v>
      </c>
      <c r="U9" s="26">
        <v>473</v>
      </c>
      <c r="V9" s="26">
        <v>3</v>
      </c>
      <c r="W9" s="20">
        <f t="shared" si="4"/>
        <v>30</v>
      </c>
      <c r="X9" s="26">
        <v>30</v>
      </c>
      <c r="Y9" s="26">
        <v>0</v>
      </c>
      <c r="Z9" s="26">
        <v>0</v>
      </c>
      <c r="AA9" s="26">
        <v>0</v>
      </c>
      <c r="AB9" s="27"/>
      <c r="AC9" s="21"/>
      <c r="AD9" s="61" t="s">
        <v>73</v>
      </c>
      <c r="AE9" s="61"/>
      <c r="AF9" s="61"/>
      <c r="AG9" s="61"/>
      <c r="AH9" s="17">
        <f t="shared" si="5"/>
        <v>0</v>
      </c>
      <c r="AI9" s="17">
        <f t="shared" si="6"/>
        <v>0</v>
      </c>
      <c r="AJ9" s="17">
        <f t="shared" si="7"/>
        <v>0</v>
      </c>
      <c r="AK9" s="17">
        <f t="shared" si="8"/>
        <v>0</v>
      </c>
      <c r="AL9" s="17">
        <f t="shared" si="9"/>
        <v>0</v>
      </c>
    </row>
    <row r="10" spans="2:38" s="28" customFormat="1" ht="12">
      <c r="B10" s="21"/>
      <c r="C10" s="21"/>
      <c r="D10" s="21"/>
      <c r="E10" s="61" t="s">
        <v>2</v>
      </c>
      <c r="F10" s="61"/>
      <c r="G10" s="80"/>
      <c r="H10" s="11">
        <f t="shared" si="0"/>
        <v>954</v>
      </c>
      <c r="I10" s="11">
        <f t="shared" si="1"/>
        <v>322</v>
      </c>
      <c r="J10" s="29">
        <v>316</v>
      </c>
      <c r="K10" s="29">
        <v>0</v>
      </c>
      <c r="L10" s="29">
        <v>6</v>
      </c>
      <c r="M10" s="29">
        <v>0</v>
      </c>
      <c r="N10" s="29">
        <v>0</v>
      </c>
      <c r="O10" s="29">
        <v>0</v>
      </c>
      <c r="P10" s="11">
        <f t="shared" si="2"/>
        <v>158</v>
      </c>
      <c r="Q10" s="24"/>
      <c r="R10" s="25">
        <v>158</v>
      </c>
      <c r="S10" s="26">
        <v>0</v>
      </c>
      <c r="T10" s="20">
        <f t="shared" si="3"/>
        <v>453</v>
      </c>
      <c r="U10" s="26">
        <v>451</v>
      </c>
      <c r="V10" s="26">
        <v>2</v>
      </c>
      <c r="W10" s="20">
        <f t="shared" si="4"/>
        <v>21</v>
      </c>
      <c r="X10" s="26">
        <v>21</v>
      </c>
      <c r="Y10" s="26">
        <v>0</v>
      </c>
      <c r="Z10" s="26">
        <v>0</v>
      </c>
      <c r="AA10" s="26">
        <v>0</v>
      </c>
      <c r="AB10" s="27"/>
      <c r="AC10" s="21"/>
      <c r="AD10" s="21"/>
      <c r="AE10" s="61" t="s">
        <v>2</v>
      </c>
      <c r="AF10" s="61"/>
      <c r="AG10" s="61"/>
      <c r="AH10" s="17">
        <f t="shared" si="5"/>
        <v>0</v>
      </c>
      <c r="AI10" s="17">
        <f t="shared" si="6"/>
        <v>0</v>
      </c>
      <c r="AJ10" s="17">
        <f t="shared" si="7"/>
        <v>0</v>
      </c>
      <c r="AK10" s="17">
        <f t="shared" si="8"/>
        <v>0</v>
      </c>
      <c r="AL10" s="17">
        <f t="shared" si="9"/>
        <v>0</v>
      </c>
    </row>
    <row r="11" spans="2:38" s="28" customFormat="1" ht="12">
      <c r="B11" s="21"/>
      <c r="C11" s="21"/>
      <c r="D11" s="21"/>
      <c r="E11" s="61" t="s">
        <v>41</v>
      </c>
      <c r="F11" s="61"/>
      <c r="G11" s="80"/>
      <c r="H11" s="11">
        <f t="shared" si="0"/>
        <v>10</v>
      </c>
      <c r="I11" s="11">
        <f t="shared" si="1"/>
        <v>2</v>
      </c>
      <c r="J11" s="29">
        <v>2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1">
        <f t="shared" si="2"/>
        <v>0</v>
      </c>
      <c r="Q11" s="24"/>
      <c r="R11" s="25">
        <v>0</v>
      </c>
      <c r="S11" s="26">
        <v>0</v>
      </c>
      <c r="T11" s="20">
        <f t="shared" si="3"/>
        <v>5</v>
      </c>
      <c r="U11" s="26">
        <v>5</v>
      </c>
      <c r="V11" s="26">
        <v>0</v>
      </c>
      <c r="W11" s="20">
        <f t="shared" si="4"/>
        <v>3</v>
      </c>
      <c r="X11" s="26">
        <v>3</v>
      </c>
      <c r="Y11" s="26">
        <v>0</v>
      </c>
      <c r="Z11" s="26">
        <v>0</v>
      </c>
      <c r="AA11" s="26">
        <v>0</v>
      </c>
      <c r="AB11" s="27"/>
      <c r="AC11" s="21"/>
      <c r="AD11" s="21"/>
      <c r="AE11" s="61" t="s">
        <v>74</v>
      </c>
      <c r="AF11" s="61"/>
      <c r="AG11" s="61"/>
      <c r="AH11" s="17">
        <f t="shared" si="5"/>
        <v>0</v>
      </c>
      <c r="AI11" s="17">
        <f t="shared" si="6"/>
        <v>0</v>
      </c>
      <c r="AJ11" s="17">
        <f t="shared" si="7"/>
        <v>0</v>
      </c>
      <c r="AK11" s="17">
        <f t="shared" si="8"/>
        <v>0</v>
      </c>
      <c r="AL11" s="17">
        <f t="shared" si="9"/>
        <v>0</v>
      </c>
    </row>
    <row r="12" spans="2:38" s="28" customFormat="1" ht="12">
      <c r="B12" s="21"/>
      <c r="C12" s="21"/>
      <c r="D12" s="21"/>
      <c r="E12" s="61" t="s">
        <v>3</v>
      </c>
      <c r="F12" s="61"/>
      <c r="G12" s="80"/>
      <c r="H12" s="11">
        <f t="shared" si="0"/>
        <v>19</v>
      </c>
      <c r="I12" s="11">
        <f t="shared" si="1"/>
        <v>10</v>
      </c>
      <c r="J12" s="29">
        <v>9</v>
      </c>
      <c r="K12" s="29">
        <v>0</v>
      </c>
      <c r="L12" s="29">
        <v>1</v>
      </c>
      <c r="M12" s="29">
        <v>0</v>
      </c>
      <c r="N12" s="29">
        <v>0</v>
      </c>
      <c r="O12" s="29">
        <v>0</v>
      </c>
      <c r="P12" s="11">
        <f t="shared" si="2"/>
        <v>0</v>
      </c>
      <c r="Q12" s="24"/>
      <c r="R12" s="25">
        <v>0</v>
      </c>
      <c r="S12" s="26">
        <v>0</v>
      </c>
      <c r="T12" s="20">
        <f t="shared" si="3"/>
        <v>7</v>
      </c>
      <c r="U12" s="26">
        <v>6</v>
      </c>
      <c r="V12" s="26">
        <v>1</v>
      </c>
      <c r="W12" s="20">
        <f t="shared" si="4"/>
        <v>2</v>
      </c>
      <c r="X12" s="26">
        <v>2</v>
      </c>
      <c r="Y12" s="26">
        <v>0</v>
      </c>
      <c r="Z12" s="26">
        <v>0</v>
      </c>
      <c r="AA12" s="26">
        <v>0</v>
      </c>
      <c r="AB12" s="27"/>
      <c r="AC12" s="21"/>
      <c r="AD12" s="21"/>
      <c r="AE12" s="61" t="s">
        <v>3</v>
      </c>
      <c r="AF12" s="61"/>
      <c r="AG12" s="61"/>
      <c r="AH12" s="17">
        <f t="shared" si="5"/>
        <v>0</v>
      </c>
      <c r="AI12" s="17">
        <f t="shared" si="6"/>
        <v>0</v>
      </c>
      <c r="AJ12" s="17">
        <f t="shared" si="7"/>
        <v>0</v>
      </c>
      <c r="AK12" s="17">
        <f t="shared" si="8"/>
        <v>0</v>
      </c>
      <c r="AL12" s="17">
        <f t="shared" si="9"/>
        <v>0</v>
      </c>
    </row>
    <row r="13" spans="2:38" s="28" customFormat="1" ht="12">
      <c r="B13" s="21"/>
      <c r="C13" s="21"/>
      <c r="D13" s="21"/>
      <c r="E13" s="61" t="s">
        <v>4</v>
      </c>
      <c r="F13" s="61"/>
      <c r="G13" s="80"/>
      <c r="H13" s="11">
        <f t="shared" si="0"/>
        <v>16</v>
      </c>
      <c r="I13" s="11">
        <f t="shared" si="1"/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1">
        <f t="shared" si="2"/>
        <v>1</v>
      </c>
      <c r="Q13" s="24"/>
      <c r="R13" s="25">
        <v>1</v>
      </c>
      <c r="S13" s="26">
        <v>0</v>
      </c>
      <c r="T13" s="20">
        <f t="shared" si="3"/>
        <v>11</v>
      </c>
      <c r="U13" s="26">
        <v>11</v>
      </c>
      <c r="V13" s="26">
        <v>0</v>
      </c>
      <c r="W13" s="20">
        <f t="shared" si="4"/>
        <v>4</v>
      </c>
      <c r="X13" s="26">
        <v>4</v>
      </c>
      <c r="Y13" s="26">
        <v>0</v>
      </c>
      <c r="Z13" s="26">
        <v>0</v>
      </c>
      <c r="AA13" s="26">
        <v>0</v>
      </c>
      <c r="AB13" s="27"/>
      <c r="AC13" s="21"/>
      <c r="AD13" s="21"/>
      <c r="AE13" s="61" t="s">
        <v>4</v>
      </c>
      <c r="AF13" s="61"/>
      <c r="AG13" s="61"/>
      <c r="AH13" s="17">
        <f t="shared" si="5"/>
        <v>0</v>
      </c>
      <c r="AI13" s="17">
        <f t="shared" si="6"/>
        <v>0</v>
      </c>
      <c r="AJ13" s="17">
        <f t="shared" si="7"/>
        <v>0</v>
      </c>
      <c r="AK13" s="17">
        <f t="shared" si="8"/>
        <v>0</v>
      </c>
      <c r="AL13" s="17">
        <f t="shared" si="9"/>
        <v>0</v>
      </c>
    </row>
    <row r="14" spans="2:38" s="28" customFormat="1" ht="12">
      <c r="B14" s="21"/>
      <c r="C14" s="21"/>
      <c r="D14" s="61" t="s">
        <v>42</v>
      </c>
      <c r="E14" s="61"/>
      <c r="F14" s="61"/>
      <c r="G14" s="80"/>
      <c r="H14" s="11">
        <f t="shared" si="0"/>
        <v>2568</v>
      </c>
      <c r="I14" s="11">
        <f t="shared" si="1"/>
        <v>677</v>
      </c>
      <c r="J14" s="23">
        <v>668</v>
      </c>
      <c r="K14" s="23">
        <v>0</v>
      </c>
      <c r="L14" s="23">
        <v>9</v>
      </c>
      <c r="M14" s="23">
        <v>0</v>
      </c>
      <c r="N14" s="23">
        <v>0</v>
      </c>
      <c r="O14" s="23">
        <v>0</v>
      </c>
      <c r="P14" s="11">
        <f t="shared" si="2"/>
        <v>327</v>
      </c>
      <c r="Q14" s="24"/>
      <c r="R14" s="25">
        <v>326</v>
      </c>
      <c r="S14" s="26">
        <v>1</v>
      </c>
      <c r="T14" s="20">
        <f t="shared" si="3"/>
        <v>1519</v>
      </c>
      <c r="U14" s="26">
        <v>1512</v>
      </c>
      <c r="V14" s="26">
        <v>7</v>
      </c>
      <c r="W14" s="20">
        <f t="shared" si="4"/>
        <v>45</v>
      </c>
      <c r="X14" s="26">
        <v>45</v>
      </c>
      <c r="Y14" s="26">
        <v>0</v>
      </c>
      <c r="Z14" s="26">
        <v>0</v>
      </c>
      <c r="AA14" s="26">
        <v>0</v>
      </c>
      <c r="AB14" s="27"/>
      <c r="AC14" s="21"/>
      <c r="AD14" s="61" t="s">
        <v>5</v>
      </c>
      <c r="AE14" s="61"/>
      <c r="AF14" s="61"/>
      <c r="AG14" s="61"/>
      <c r="AH14" s="17">
        <f t="shared" si="5"/>
        <v>0</v>
      </c>
      <c r="AI14" s="17">
        <f t="shared" si="6"/>
        <v>0</v>
      </c>
      <c r="AJ14" s="17">
        <f t="shared" si="7"/>
        <v>0</v>
      </c>
      <c r="AK14" s="17">
        <f t="shared" si="8"/>
        <v>0</v>
      </c>
      <c r="AL14" s="17">
        <f t="shared" si="9"/>
        <v>0</v>
      </c>
    </row>
    <row r="15" spans="2:38" s="28" customFormat="1" ht="12">
      <c r="B15" s="21"/>
      <c r="C15" s="21"/>
      <c r="D15" s="21"/>
      <c r="E15" s="61" t="s">
        <v>6</v>
      </c>
      <c r="F15" s="61"/>
      <c r="G15" s="80"/>
      <c r="H15" s="11">
        <f t="shared" si="0"/>
        <v>50</v>
      </c>
      <c r="I15" s="11">
        <f t="shared" si="1"/>
        <v>3</v>
      </c>
      <c r="J15" s="29">
        <v>3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1">
        <f t="shared" si="2"/>
        <v>4</v>
      </c>
      <c r="Q15" s="24"/>
      <c r="R15" s="25">
        <v>4</v>
      </c>
      <c r="S15" s="26">
        <v>0</v>
      </c>
      <c r="T15" s="20">
        <f t="shared" si="3"/>
        <v>43</v>
      </c>
      <c r="U15" s="26">
        <v>43</v>
      </c>
      <c r="V15" s="26">
        <v>0</v>
      </c>
      <c r="W15" s="20">
        <f t="shared" si="4"/>
        <v>0</v>
      </c>
      <c r="X15" s="26">
        <v>0</v>
      </c>
      <c r="Y15" s="26">
        <v>0</v>
      </c>
      <c r="Z15" s="26">
        <v>0</v>
      </c>
      <c r="AA15" s="26">
        <v>0</v>
      </c>
      <c r="AB15" s="27"/>
      <c r="AC15" s="21"/>
      <c r="AD15" s="21"/>
      <c r="AE15" s="61" t="s">
        <v>6</v>
      </c>
      <c r="AF15" s="61"/>
      <c r="AG15" s="61"/>
      <c r="AH15" s="17">
        <f t="shared" si="5"/>
        <v>0</v>
      </c>
      <c r="AI15" s="17">
        <f t="shared" si="6"/>
        <v>0</v>
      </c>
      <c r="AJ15" s="17">
        <f t="shared" si="7"/>
        <v>0</v>
      </c>
      <c r="AK15" s="17">
        <f t="shared" si="8"/>
        <v>0</v>
      </c>
      <c r="AL15" s="17">
        <f t="shared" si="9"/>
        <v>0</v>
      </c>
    </row>
    <row r="16" spans="2:38" s="28" customFormat="1" ht="12">
      <c r="B16" s="21"/>
      <c r="C16" s="21"/>
      <c r="D16" s="21"/>
      <c r="E16" s="61" t="s">
        <v>7</v>
      </c>
      <c r="F16" s="61"/>
      <c r="G16" s="80"/>
      <c r="H16" s="11">
        <f t="shared" si="0"/>
        <v>1155</v>
      </c>
      <c r="I16" s="11">
        <f t="shared" si="1"/>
        <v>270</v>
      </c>
      <c r="J16" s="29">
        <v>268</v>
      </c>
      <c r="K16" s="29">
        <v>0</v>
      </c>
      <c r="L16" s="29">
        <v>2</v>
      </c>
      <c r="M16" s="29">
        <v>0</v>
      </c>
      <c r="N16" s="29">
        <v>0</v>
      </c>
      <c r="O16" s="29">
        <v>0</v>
      </c>
      <c r="P16" s="11">
        <f t="shared" si="2"/>
        <v>129</v>
      </c>
      <c r="Q16" s="24"/>
      <c r="R16" s="25">
        <v>129</v>
      </c>
      <c r="S16" s="26">
        <v>0</v>
      </c>
      <c r="T16" s="20">
        <f t="shared" si="3"/>
        <v>731</v>
      </c>
      <c r="U16" s="26">
        <v>729</v>
      </c>
      <c r="V16" s="26">
        <v>2</v>
      </c>
      <c r="W16" s="20">
        <f t="shared" si="4"/>
        <v>25</v>
      </c>
      <c r="X16" s="26">
        <v>25</v>
      </c>
      <c r="Y16" s="26">
        <v>0</v>
      </c>
      <c r="Z16" s="26">
        <v>0</v>
      </c>
      <c r="AA16" s="26">
        <v>0</v>
      </c>
      <c r="AB16" s="27"/>
      <c r="AC16" s="21"/>
      <c r="AD16" s="21"/>
      <c r="AE16" s="61" t="s">
        <v>7</v>
      </c>
      <c r="AF16" s="61"/>
      <c r="AG16" s="61"/>
      <c r="AH16" s="17">
        <f t="shared" si="5"/>
        <v>0</v>
      </c>
      <c r="AI16" s="17">
        <f t="shared" si="6"/>
        <v>0</v>
      </c>
      <c r="AJ16" s="17">
        <f t="shared" si="7"/>
        <v>0</v>
      </c>
      <c r="AK16" s="17">
        <f t="shared" si="8"/>
        <v>0</v>
      </c>
      <c r="AL16" s="17">
        <f t="shared" si="9"/>
        <v>0</v>
      </c>
    </row>
    <row r="17" spans="2:38" s="28" customFormat="1" ht="12">
      <c r="B17" s="21"/>
      <c r="C17" s="21"/>
      <c r="D17" s="21"/>
      <c r="E17" s="61" t="s">
        <v>8</v>
      </c>
      <c r="F17" s="61"/>
      <c r="G17" s="80"/>
      <c r="H17" s="11">
        <f t="shared" si="0"/>
        <v>63</v>
      </c>
      <c r="I17" s="11">
        <f t="shared" si="1"/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1">
        <f t="shared" si="2"/>
        <v>9</v>
      </c>
      <c r="Q17" s="24"/>
      <c r="R17" s="25">
        <v>9</v>
      </c>
      <c r="S17" s="26">
        <v>0</v>
      </c>
      <c r="T17" s="20">
        <f t="shared" si="3"/>
        <v>53</v>
      </c>
      <c r="U17" s="26">
        <v>52</v>
      </c>
      <c r="V17" s="26">
        <v>1</v>
      </c>
      <c r="W17" s="20">
        <f t="shared" si="4"/>
        <v>1</v>
      </c>
      <c r="X17" s="26">
        <v>1</v>
      </c>
      <c r="Y17" s="26">
        <v>0</v>
      </c>
      <c r="Z17" s="26">
        <v>0</v>
      </c>
      <c r="AA17" s="26">
        <v>0</v>
      </c>
      <c r="AB17" s="27"/>
      <c r="AC17" s="21"/>
      <c r="AD17" s="21"/>
      <c r="AE17" s="61" t="s">
        <v>8</v>
      </c>
      <c r="AF17" s="61"/>
      <c r="AG17" s="61"/>
      <c r="AH17" s="17">
        <f t="shared" si="5"/>
        <v>0</v>
      </c>
      <c r="AI17" s="17">
        <f t="shared" si="6"/>
        <v>0</v>
      </c>
      <c r="AJ17" s="17">
        <f t="shared" si="7"/>
        <v>0</v>
      </c>
      <c r="AK17" s="17">
        <f t="shared" si="8"/>
        <v>0</v>
      </c>
      <c r="AL17" s="17">
        <f t="shared" si="9"/>
        <v>0</v>
      </c>
    </row>
    <row r="18" spans="2:38" s="28" customFormat="1" ht="12">
      <c r="B18" s="21"/>
      <c r="C18" s="21"/>
      <c r="D18" s="21"/>
      <c r="E18" s="61" t="s">
        <v>9</v>
      </c>
      <c r="F18" s="61"/>
      <c r="G18" s="80"/>
      <c r="H18" s="11">
        <f t="shared" si="0"/>
        <v>1300</v>
      </c>
      <c r="I18" s="11">
        <f t="shared" si="1"/>
        <v>404</v>
      </c>
      <c r="J18" s="29">
        <v>397</v>
      </c>
      <c r="K18" s="29">
        <v>0</v>
      </c>
      <c r="L18" s="29">
        <v>7</v>
      </c>
      <c r="M18" s="29">
        <v>0</v>
      </c>
      <c r="N18" s="29">
        <v>0</v>
      </c>
      <c r="O18" s="29">
        <v>0</v>
      </c>
      <c r="P18" s="11">
        <f t="shared" si="2"/>
        <v>185</v>
      </c>
      <c r="Q18" s="24"/>
      <c r="R18" s="25">
        <v>184</v>
      </c>
      <c r="S18" s="26">
        <v>1</v>
      </c>
      <c r="T18" s="20">
        <f t="shared" si="3"/>
        <v>692</v>
      </c>
      <c r="U18" s="26">
        <v>688</v>
      </c>
      <c r="V18" s="26">
        <v>4</v>
      </c>
      <c r="W18" s="20">
        <f t="shared" si="4"/>
        <v>19</v>
      </c>
      <c r="X18" s="26">
        <v>19</v>
      </c>
      <c r="Y18" s="26">
        <v>0</v>
      </c>
      <c r="Z18" s="26">
        <v>0</v>
      </c>
      <c r="AA18" s="26">
        <v>0</v>
      </c>
      <c r="AB18" s="27"/>
      <c r="AC18" s="21"/>
      <c r="AD18" s="21"/>
      <c r="AE18" s="61" t="s">
        <v>9</v>
      </c>
      <c r="AF18" s="61"/>
      <c r="AG18" s="61"/>
      <c r="AH18" s="17">
        <f t="shared" si="5"/>
        <v>0</v>
      </c>
      <c r="AI18" s="17">
        <f t="shared" si="6"/>
        <v>0</v>
      </c>
      <c r="AJ18" s="17">
        <f t="shared" si="7"/>
        <v>0</v>
      </c>
      <c r="AK18" s="17">
        <f t="shared" si="8"/>
        <v>0</v>
      </c>
      <c r="AL18" s="17">
        <f t="shared" si="9"/>
        <v>0</v>
      </c>
    </row>
    <row r="19" spans="2:38" s="28" customFormat="1" ht="12">
      <c r="B19" s="21"/>
      <c r="C19" s="21"/>
      <c r="D19" s="61" t="s">
        <v>43</v>
      </c>
      <c r="E19" s="61"/>
      <c r="F19" s="61"/>
      <c r="G19" s="80"/>
      <c r="H19" s="11">
        <f t="shared" si="0"/>
        <v>651</v>
      </c>
      <c r="I19" s="11">
        <f t="shared" si="1"/>
        <v>136</v>
      </c>
      <c r="J19" s="29">
        <v>121</v>
      </c>
      <c r="K19" s="29">
        <v>0</v>
      </c>
      <c r="L19" s="29">
        <v>15</v>
      </c>
      <c r="M19" s="29">
        <v>0</v>
      </c>
      <c r="N19" s="29">
        <v>0</v>
      </c>
      <c r="O19" s="29">
        <v>0</v>
      </c>
      <c r="P19" s="11">
        <f t="shared" si="2"/>
        <v>71</v>
      </c>
      <c r="Q19" s="24"/>
      <c r="R19" s="25">
        <v>71</v>
      </c>
      <c r="S19" s="26">
        <v>0</v>
      </c>
      <c r="T19" s="20">
        <f t="shared" si="3"/>
        <v>381</v>
      </c>
      <c r="U19" s="26">
        <v>377</v>
      </c>
      <c r="V19" s="26">
        <v>4</v>
      </c>
      <c r="W19" s="20">
        <f t="shared" si="4"/>
        <v>63</v>
      </c>
      <c r="X19" s="26">
        <v>63</v>
      </c>
      <c r="Y19" s="26">
        <v>0</v>
      </c>
      <c r="Z19" s="26">
        <v>0</v>
      </c>
      <c r="AA19" s="26">
        <v>0</v>
      </c>
      <c r="AB19" s="27"/>
      <c r="AC19" s="21"/>
      <c r="AD19" s="61" t="s">
        <v>10</v>
      </c>
      <c r="AE19" s="61"/>
      <c r="AF19" s="61"/>
      <c r="AG19" s="61"/>
      <c r="AH19" s="17">
        <f t="shared" si="5"/>
        <v>0</v>
      </c>
      <c r="AI19" s="17">
        <f t="shared" si="6"/>
        <v>0</v>
      </c>
      <c r="AJ19" s="17">
        <f t="shared" si="7"/>
        <v>0</v>
      </c>
      <c r="AK19" s="17">
        <f t="shared" si="8"/>
        <v>0</v>
      </c>
      <c r="AL19" s="17">
        <f t="shared" si="9"/>
        <v>0</v>
      </c>
    </row>
    <row r="20" spans="2:38" s="28" customFormat="1" ht="12">
      <c r="B20" s="21"/>
      <c r="C20" s="21"/>
      <c r="D20" s="61" t="s">
        <v>44</v>
      </c>
      <c r="E20" s="61"/>
      <c r="F20" s="61"/>
      <c r="G20" s="80"/>
      <c r="H20" s="11">
        <f t="shared" si="0"/>
        <v>803</v>
      </c>
      <c r="I20" s="11">
        <f t="shared" si="1"/>
        <v>35</v>
      </c>
      <c r="J20" s="29">
        <v>32</v>
      </c>
      <c r="K20" s="29">
        <v>0</v>
      </c>
      <c r="L20" s="29">
        <v>3</v>
      </c>
      <c r="M20" s="29">
        <v>0</v>
      </c>
      <c r="N20" s="29">
        <v>0</v>
      </c>
      <c r="O20" s="29">
        <v>0</v>
      </c>
      <c r="P20" s="11">
        <f t="shared" si="2"/>
        <v>55</v>
      </c>
      <c r="Q20" s="24"/>
      <c r="R20" s="25">
        <v>55</v>
      </c>
      <c r="S20" s="26">
        <v>0</v>
      </c>
      <c r="T20" s="20">
        <f t="shared" si="3"/>
        <v>608</v>
      </c>
      <c r="U20" s="26">
        <v>602</v>
      </c>
      <c r="V20" s="26">
        <v>6</v>
      </c>
      <c r="W20" s="20">
        <f t="shared" si="4"/>
        <v>105</v>
      </c>
      <c r="X20" s="26">
        <v>105</v>
      </c>
      <c r="Y20" s="26">
        <v>0</v>
      </c>
      <c r="Z20" s="26">
        <v>0</v>
      </c>
      <c r="AA20" s="26">
        <v>0</v>
      </c>
      <c r="AB20" s="27"/>
      <c r="AC20" s="21"/>
      <c r="AD20" s="61" t="s">
        <v>71</v>
      </c>
      <c r="AE20" s="61"/>
      <c r="AF20" s="61"/>
      <c r="AG20" s="61"/>
      <c r="AH20" s="17">
        <f t="shared" si="5"/>
        <v>0</v>
      </c>
      <c r="AI20" s="17">
        <f t="shared" si="6"/>
        <v>0</v>
      </c>
      <c r="AJ20" s="17">
        <f t="shared" si="7"/>
        <v>0</v>
      </c>
      <c r="AK20" s="17">
        <f t="shared" si="8"/>
        <v>0</v>
      </c>
      <c r="AL20" s="17">
        <f t="shared" si="9"/>
        <v>0</v>
      </c>
    </row>
    <row r="21" spans="2:38" s="18" customFormat="1" ht="15" customHeight="1">
      <c r="B21" s="10"/>
      <c r="C21" s="62" t="s">
        <v>108</v>
      </c>
      <c r="D21" s="62"/>
      <c r="E21" s="62"/>
      <c r="F21" s="62"/>
      <c r="G21" s="87"/>
      <c r="H21" s="11">
        <f t="shared" si="0"/>
        <v>49525</v>
      </c>
      <c r="I21" s="11">
        <f t="shared" si="1"/>
        <v>7772</v>
      </c>
      <c r="J21" s="12">
        <v>6464</v>
      </c>
      <c r="K21" s="12">
        <v>80</v>
      </c>
      <c r="L21" s="12">
        <v>1275</v>
      </c>
      <c r="M21" s="12">
        <v>102</v>
      </c>
      <c r="N21" s="12">
        <v>1</v>
      </c>
      <c r="O21" s="12">
        <v>32</v>
      </c>
      <c r="P21" s="11">
        <f t="shared" si="2"/>
        <v>1040</v>
      </c>
      <c r="Q21" s="13"/>
      <c r="R21" s="19">
        <v>999</v>
      </c>
      <c r="S21" s="20">
        <v>41</v>
      </c>
      <c r="T21" s="20">
        <f t="shared" si="3"/>
        <v>11097</v>
      </c>
      <c r="U21" s="20">
        <v>10767</v>
      </c>
      <c r="V21" s="20">
        <v>330</v>
      </c>
      <c r="W21" s="20">
        <f t="shared" si="4"/>
        <v>29616</v>
      </c>
      <c r="X21" s="20">
        <v>17778</v>
      </c>
      <c r="Y21" s="20">
        <v>4722</v>
      </c>
      <c r="Z21" s="20">
        <v>214</v>
      </c>
      <c r="AA21" s="20">
        <v>11624</v>
      </c>
      <c r="AB21" s="16"/>
      <c r="AC21" s="62" t="s">
        <v>108</v>
      </c>
      <c r="AD21" s="62"/>
      <c r="AE21" s="62"/>
      <c r="AF21" s="62"/>
      <c r="AG21" s="62"/>
      <c r="AH21" s="17">
        <f t="shared" si="5"/>
        <v>0</v>
      </c>
      <c r="AI21" s="17">
        <f t="shared" si="6"/>
        <v>0</v>
      </c>
      <c r="AJ21" s="17">
        <f t="shared" si="7"/>
        <v>0</v>
      </c>
      <c r="AK21" s="17">
        <f t="shared" si="8"/>
        <v>0</v>
      </c>
      <c r="AL21" s="17">
        <f t="shared" si="9"/>
        <v>0</v>
      </c>
    </row>
    <row r="22" spans="2:38" s="28" customFormat="1" ht="12">
      <c r="B22" s="21"/>
      <c r="C22" s="21"/>
      <c r="D22" s="61" t="s">
        <v>11</v>
      </c>
      <c r="E22" s="61"/>
      <c r="F22" s="61"/>
      <c r="G22" s="80"/>
      <c r="H22" s="11">
        <f t="shared" si="0"/>
        <v>45</v>
      </c>
      <c r="I22" s="11">
        <f t="shared" si="1"/>
        <v>3</v>
      </c>
      <c r="J22" s="29">
        <v>3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1">
        <f t="shared" si="2"/>
        <v>0</v>
      </c>
      <c r="Q22" s="24"/>
      <c r="R22" s="25">
        <v>0</v>
      </c>
      <c r="S22" s="26">
        <v>0</v>
      </c>
      <c r="T22" s="20">
        <f t="shared" si="3"/>
        <v>24</v>
      </c>
      <c r="U22" s="26">
        <v>24</v>
      </c>
      <c r="V22" s="26">
        <v>0</v>
      </c>
      <c r="W22" s="20">
        <f t="shared" si="4"/>
        <v>18</v>
      </c>
      <c r="X22" s="26">
        <v>18</v>
      </c>
      <c r="Y22" s="26">
        <v>0</v>
      </c>
      <c r="Z22" s="26">
        <v>0</v>
      </c>
      <c r="AA22" s="26">
        <v>0</v>
      </c>
      <c r="AB22" s="27"/>
      <c r="AC22" s="21"/>
      <c r="AD22" s="61" t="s">
        <v>11</v>
      </c>
      <c r="AE22" s="61"/>
      <c r="AF22" s="61"/>
      <c r="AG22" s="61"/>
      <c r="AH22" s="17">
        <f t="shared" si="5"/>
        <v>0</v>
      </c>
      <c r="AI22" s="17">
        <f t="shared" si="6"/>
        <v>0</v>
      </c>
      <c r="AJ22" s="17">
        <f t="shared" si="7"/>
        <v>0</v>
      </c>
      <c r="AK22" s="17">
        <f t="shared" si="8"/>
        <v>0</v>
      </c>
      <c r="AL22" s="17">
        <f t="shared" si="9"/>
        <v>0</v>
      </c>
    </row>
    <row r="23" spans="2:38" s="28" customFormat="1" ht="12">
      <c r="B23" s="21"/>
      <c r="C23" s="21"/>
      <c r="D23" s="61" t="s">
        <v>45</v>
      </c>
      <c r="E23" s="61"/>
      <c r="F23" s="61"/>
      <c r="G23" s="80"/>
      <c r="H23" s="11">
        <f t="shared" si="0"/>
        <v>22076</v>
      </c>
      <c r="I23" s="11">
        <f t="shared" si="1"/>
        <v>3099</v>
      </c>
      <c r="J23" s="29">
        <v>2451</v>
      </c>
      <c r="K23" s="29">
        <v>52</v>
      </c>
      <c r="L23" s="29">
        <v>615</v>
      </c>
      <c r="M23" s="29">
        <v>73</v>
      </c>
      <c r="N23" s="29">
        <v>1</v>
      </c>
      <c r="O23" s="29">
        <v>32</v>
      </c>
      <c r="P23" s="11">
        <f t="shared" si="2"/>
        <v>19</v>
      </c>
      <c r="Q23" s="24"/>
      <c r="R23" s="25">
        <v>18</v>
      </c>
      <c r="S23" s="26">
        <v>1</v>
      </c>
      <c r="T23" s="20">
        <f t="shared" si="3"/>
        <v>1239</v>
      </c>
      <c r="U23" s="26">
        <v>1168</v>
      </c>
      <c r="V23" s="26">
        <v>71</v>
      </c>
      <c r="W23" s="20">
        <f t="shared" si="4"/>
        <v>17719</v>
      </c>
      <c r="X23" s="26">
        <v>5921</v>
      </c>
      <c r="Y23" s="26">
        <v>2614</v>
      </c>
      <c r="Z23" s="26">
        <v>209</v>
      </c>
      <c r="AA23" s="26">
        <v>11589</v>
      </c>
      <c r="AB23" s="27"/>
      <c r="AC23" s="21"/>
      <c r="AD23" s="61" t="s">
        <v>12</v>
      </c>
      <c r="AE23" s="61"/>
      <c r="AF23" s="61"/>
      <c r="AG23" s="61"/>
      <c r="AH23" s="17">
        <f t="shared" si="5"/>
        <v>0</v>
      </c>
      <c r="AI23" s="17">
        <f t="shared" si="6"/>
        <v>0</v>
      </c>
      <c r="AJ23" s="17">
        <f t="shared" si="7"/>
        <v>0</v>
      </c>
      <c r="AK23" s="17">
        <f t="shared" si="8"/>
        <v>0</v>
      </c>
      <c r="AL23" s="17">
        <f t="shared" si="9"/>
        <v>0</v>
      </c>
    </row>
    <row r="24" spans="2:38" s="28" customFormat="1" ht="12">
      <c r="B24" s="21"/>
      <c r="C24" s="21"/>
      <c r="D24" s="61" t="s">
        <v>46</v>
      </c>
      <c r="E24" s="61"/>
      <c r="F24" s="61"/>
      <c r="G24" s="80"/>
      <c r="H24" s="11">
        <f t="shared" si="0"/>
        <v>22030</v>
      </c>
      <c r="I24" s="11">
        <f t="shared" si="1"/>
        <v>4164</v>
      </c>
      <c r="J24" s="29">
        <v>3554</v>
      </c>
      <c r="K24" s="29">
        <v>28</v>
      </c>
      <c r="L24" s="29">
        <v>610</v>
      </c>
      <c r="M24" s="29">
        <v>29</v>
      </c>
      <c r="N24" s="29">
        <v>0</v>
      </c>
      <c r="O24" s="29">
        <v>0</v>
      </c>
      <c r="P24" s="11">
        <f t="shared" si="2"/>
        <v>821</v>
      </c>
      <c r="Q24" s="24"/>
      <c r="R24" s="25">
        <v>787</v>
      </c>
      <c r="S24" s="26">
        <v>34</v>
      </c>
      <c r="T24" s="20">
        <f t="shared" si="3"/>
        <v>6358</v>
      </c>
      <c r="U24" s="26">
        <v>6159</v>
      </c>
      <c r="V24" s="26">
        <v>199</v>
      </c>
      <c r="W24" s="20">
        <f t="shared" si="4"/>
        <v>10687</v>
      </c>
      <c r="X24" s="26">
        <v>10652</v>
      </c>
      <c r="Y24" s="26">
        <v>2108</v>
      </c>
      <c r="Z24" s="26">
        <v>0</v>
      </c>
      <c r="AA24" s="26">
        <v>35</v>
      </c>
      <c r="AB24" s="27"/>
      <c r="AC24" s="21"/>
      <c r="AD24" s="61" t="s">
        <v>72</v>
      </c>
      <c r="AE24" s="61"/>
      <c r="AF24" s="61"/>
      <c r="AG24" s="61"/>
      <c r="AH24" s="17">
        <f t="shared" si="5"/>
        <v>0</v>
      </c>
      <c r="AI24" s="17">
        <f t="shared" si="6"/>
        <v>0</v>
      </c>
      <c r="AJ24" s="17">
        <f t="shared" si="7"/>
        <v>0</v>
      </c>
      <c r="AK24" s="17">
        <f t="shared" si="8"/>
        <v>0</v>
      </c>
      <c r="AL24" s="17">
        <f t="shared" si="9"/>
        <v>0</v>
      </c>
    </row>
    <row r="25" spans="2:38" s="28" customFormat="1" ht="12">
      <c r="B25" s="21"/>
      <c r="C25" s="21"/>
      <c r="D25" s="21"/>
      <c r="E25" s="72" t="s">
        <v>35</v>
      </c>
      <c r="F25" s="72"/>
      <c r="G25" s="22" t="s">
        <v>15</v>
      </c>
      <c r="H25" s="11">
        <f t="shared" si="0"/>
        <v>135</v>
      </c>
      <c r="I25" s="11">
        <f t="shared" si="1"/>
        <v>10</v>
      </c>
      <c r="J25" s="29">
        <v>10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1">
        <f t="shared" si="2"/>
        <v>8</v>
      </c>
      <c r="Q25" s="24"/>
      <c r="R25" s="25">
        <v>8</v>
      </c>
      <c r="S25" s="26">
        <v>0</v>
      </c>
      <c r="T25" s="20">
        <f t="shared" si="3"/>
        <v>102</v>
      </c>
      <c r="U25" s="26">
        <v>102</v>
      </c>
      <c r="V25" s="26">
        <v>0</v>
      </c>
      <c r="W25" s="20">
        <f t="shared" si="4"/>
        <v>15</v>
      </c>
      <c r="X25" s="26">
        <v>15</v>
      </c>
      <c r="Y25" s="26">
        <v>0</v>
      </c>
      <c r="Z25" s="26">
        <v>0</v>
      </c>
      <c r="AA25" s="26">
        <v>0</v>
      </c>
      <c r="AB25" s="27"/>
      <c r="AC25" s="21"/>
      <c r="AD25" s="21"/>
      <c r="AE25" s="72" t="s">
        <v>13</v>
      </c>
      <c r="AF25" s="72"/>
      <c r="AG25" s="21" t="s">
        <v>15</v>
      </c>
      <c r="AH25" s="17">
        <f t="shared" si="5"/>
        <v>0</v>
      </c>
      <c r="AI25" s="17">
        <f t="shared" si="6"/>
        <v>0</v>
      </c>
      <c r="AJ25" s="17">
        <f t="shared" si="7"/>
        <v>0</v>
      </c>
      <c r="AK25" s="17">
        <f t="shared" si="8"/>
        <v>0</v>
      </c>
      <c r="AL25" s="17">
        <f t="shared" si="9"/>
        <v>0</v>
      </c>
    </row>
    <row r="26" spans="2:38" s="28" customFormat="1" ht="12">
      <c r="B26" s="21"/>
      <c r="C26" s="21"/>
      <c r="D26" s="61" t="s">
        <v>47</v>
      </c>
      <c r="E26" s="61"/>
      <c r="F26" s="61"/>
      <c r="G26" s="80"/>
      <c r="H26" s="11">
        <f t="shared" si="0"/>
        <v>1613</v>
      </c>
      <c r="I26" s="11">
        <f t="shared" si="1"/>
        <v>341</v>
      </c>
      <c r="J26" s="29">
        <v>298</v>
      </c>
      <c r="K26" s="29">
        <v>0</v>
      </c>
      <c r="L26" s="29">
        <v>43</v>
      </c>
      <c r="M26" s="29">
        <v>0</v>
      </c>
      <c r="N26" s="29">
        <v>0</v>
      </c>
      <c r="O26" s="29">
        <v>0</v>
      </c>
      <c r="P26" s="11">
        <f t="shared" si="2"/>
        <v>61</v>
      </c>
      <c r="Q26" s="24"/>
      <c r="R26" s="25">
        <v>60</v>
      </c>
      <c r="S26" s="26">
        <v>1</v>
      </c>
      <c r="T26" s="20">
        <f t="shared" si="3"/>
        <v>863</v>
      </c>
      <c r="U26" s="26">
        <v>842</v>
      </c>
      <c r="V26" s="26">
        <v>21</v>
      </c>
      <c r="W26" s="20">
        <f t="shared" si="4"/>
        <v>348</v>
      </c>
      <c r="X26" s="26">
        <v>343</v>
      </c>
      <c r="Y26" s="26">
        <v>0</v>
      </c>
      <c r="Z26" s="26">
        <v>5</v>
      </c>
      <c r="AA26" s="26">
        <v>0</v>
      </c>
      <c r="AB26" s="27"/>
      <c r="AC26" s="21"/>
      <c r="AD26" s="61" t="s">
        <v>16</v>
      </c>
      <c r="AE26" s="61"/>
      <c r="AF26" s="61"/>
      <c r="AG26" s="61"/>
      <c r="AH26" s="17">
        <f t="shared" si="5"/>
        <v>0</v>
      </c>
      <c r="AI26" s="17">
        <f t="shared" si="6"/>
        <v>0</v>
      </c>
      <c r="AJ26" s="17">
        <f t="shared" si="7"/>
        <v>0</v>
      </c>
      <c r="AK26" s="17">
        <f t="shared" si="8"/>
        <v>0</v>
      </c>
      <c r="AL26" s="17">
        <f t="shared" si="9"/>
        <v>0</v>
      </c>
    </row>
    <row r="27" spans="2:38" s="28" customFormat="1" ht="12">
      <c r="B27" s="21"/>
      <c r="C27" s="21"/>
      <c r="D27" s="61" t="s">
        <v>48</v>
      </c>
      <c r="E27" s="61"/>
      <c r="F27" s="61"/>
      <c r="G27" s="80"/>
      <c r="H27" s="11">
        <f t="shared" si="0"/>
        <v>3761</v>
      </c>
      <c r="I27" s="11">
        <f t="shared" si="1"/>
        <v>165</v>
      </c>
      <c r="J27" s="29">
        <v>158</v>
      </c>
      <c r="K27" s="29">
        <v>0</v>
      </c>
      <c r="L27" s="29">
        <v>7</v>
      </c>
      <c r="M27" s="29">
        <v>0</v>
      </c>
      <c r="N27" s="29">
        <v>0</v>
      </c>
      <c r="O27" s="29">
        <v>0</v>
      </c>
      <c r="P27" s="11">
        <f t="shared" si="2"/>
        <v>139</v>
      </c>
      <c r="Q27" s="24"/>
      <c r="R27" s="25">
        <v>134</v>
      </c>
      <c r="S27" s="26">
        <v>5</v>
      </c>
      <c r="T27" s="20">
        <f t="shared" si="3"/>
        <v>2613</v>
      </c>
      <c r="U27" s="26">
        <v>2574</v>
      </c>
      <c r="V27" s="26">
        <v>39</v>
      </c>
      <c r="W27" s="20">
        <f t="shared" si="4"/>
        <v>844</v>
      </c>
      <c r="X27" s="26">
        <v>844</v>
      </c>
      <c r="Y27" s="26">
        <v>0</v>
      </c>
      <c r="Z27" s="26">
        <v>0</v>
      </c>
      <c r="AA27" s="26">
        <v>0</v>
      </c>
      <c r="AB27" s="27"/>
      <c r="AC27" s="21"/>
      <c r="AD27" s="61" t="s">
        <v>17</v>
      </c>
      <c r="AE27" s="61"/>
      <c r="AF27" s="61"/>
      <c r="AG27" s="61"/>
      <c r="AH27" s="17">
        <f t="shared" si="5"/>
        <v>0</v>
      </c>
      <c r="AI27" s="17">
        <f t="shared" si="6"/>
        <v>0</v>
      </c>
      <c r="AJ27" s="17">
        <f t="shared" si="7"/>
        <v>0</v>
      </c>
      <c r="AK27" s="17">
        <f t="shared" si="8"/>
        <v>0</v>
      </c>
      <c r="AL27" s="17">
        <f t="shared" si="9"/>
        <v>0</v>
      </c>
    </row>
    <row r="28" spans="2:38" s="18" customFormat="1" ht="15" customHeight="1">
      <c r="B28" s="10"/>
      <c r="C28" s="62" t="s">
        <v>107</v>
      </c>
      <c r="D28" s="62"/>
      <c r="E28" s="62"/>
      <c r="F28" s="62"/>
      <c r="G28" s="87"/>
      <c r="H28" s="11">
        <f t="shared" si="0"/>
        <v>175214</v>
      </c>
      <c r="I28" s="11">
        <f t="shared" si="1"/>
        <v>14629</v>
      </c>
      <c r="J28" s="12">
        <v>12818</v>
      </c>
      <c r="K28" s="12">
        <v>432</v>
      </c>
      <c r="L28" s="12">
        <v>1737</v>
      </c>
      <c r="M28" s="12">
        <v>407</v>
      </c>
      <c r="N28" s="12">
        <v>4</v>
      </c>
      <c r="O28" s="12">
        <v>70</v>
      </c>
      <c r="P28" s="11">
        <f t="shared" si="2"/>
        <v>3386</v>
      </c>
      <c r="Q28" s="13"/>
      <c r="R28" s="19">
        <v>3268</v>
      </c>
      <c r="S28" s="20">
        <v>118</v>
      </c>
      <c r="T28" s="20">
        <f t="shared" si="3"/>
        <v>17195</v>
      </c>
      <c r="U28" s="20">
        <v>16461</v>
      </c>
      <c r="V28" s="20">
        <v>734</v>
      </c>
      <c r="W28" s="20">
        <f t="shared" si="4"/>
        <v>140004</v>
      </c>
      <c r="X28" s="20">
        <v>54559</v>
      </c>
      <c r="Y28" s="20">
        <v>20803</v>
      </c>
      <c r="Z28" s="20">
        <v>22676</v>
      </c>
      <c r="AA28" s="20">
        <v>62769</v>
      </c>
      <c r="AB28" s="16"/>
      <c r="AC28" s="62" t="s">
        <v>107</v>
      </c>
      <c r="AD28" s="62"/>
      <c r="AE28" s="62"/>
      <c r="AF28" s="62"/>
      <c r="AG28" s="62"/>
      <c r="AH28" s="17">
        <f t="shared" si="5"/>
        <v>0</v>
      </c>
      <c r="AI28" s="17">
        <f t="shared" si="6"/>
        <v>0</v>
      </c>
      <c r="AJ28" s="17">
        <f t="shared" si="7"/>
        <v>0</v>
      </c>
      <c r="AK28" s="17">
        <f t="shared" si="8"/>
        <v>0</v>
      </c>
      <c r="AL28" s="17">
        <f t="shared" si="9"/>
        <v>0</v>
      </c>
    </row>
    <row r="29" spans="2:38" s="28" customFormat="1" ht="12">
      <c r="B29" s="21"/>
      <c r="C29" s="21"/>
      <c r="D29" s="61" t="s">
        <v>49</v>
      </c>
      <c r="E29" s="61"/>
      <c r="F29" s="61"/>
      <c r="G29" s="80"/>
      <c r="H29" s="11">
        <f t="shared" si="0"/>
        <v>10766</v>
      </c>
      <c r="I29" s="11">
        <f t="shared" si="1"/>
        <v>1935</v>
      </c>
      <c r="J29" s="29">
        <v>1728</v>
      </c>
      <c r="K29" s="29">
        <v>2</v>
      </c>
      <c r="L29" s="29">
        <v>206</v>
      </c>
      <c r="M29" s="29">
        <v>12</v>
      </c>
      <c r="N29" s="29">
        <v>0</v>
      </c>
      <c r="O29" s="29">
        <v>1</v>
      </c>
      <c r="P29" s="11">
        <f t="shared" si="2"/>
        <v>722</v>
      </c>
      <c r="Q29" s="24"/>
      <c r="R29" s="25">
        <v>707</v>
      </c>
      <c r="S29" s="26">
        <v>15</v>
      </c>
      <c r="T29" s="20">
        <f t="shared" si="3"/>
        <v>5939</v>
      </c>
      <c r="U29" s="26">
        <v>5635</v>
      </c>
      <c r="V29" s="26">
        <v>304</v>
      </c>
      <c r="W29" s="20">
        <f t="shared" si="4"/>
        <v>2170</v>
      </c>
      <c r="X29" s="26">
        <v>2102</v>
      </c>
      <c r="Y29" s="26">
        <v>51</v>
      </c>
      <c r="Z29" s="26">
        <v>25</v>
      </c>
      <c r="AA29" s="26">
        <v>43</v>
      </c>
      <c r="AB29" s="27"/>
      <c r="AC29" s="21"/>
      <c r="AD29" s="61" t="s">
        <v>18</v>
      </c>
      <c r="AE29" s="61"/>
      <c r="AF29" s="61"/>
      <c r="AG29" s="61"/>
      <c r="AH29" s="17">
        <f t="shared" si="5"/>
        <v>0</v>
      </c>
      <c r="AI29" s="17">
        <f t="shared" si="6"/>
        <v>0</v>
      </c>
      <c r="AJ29" s="17">
        <f t="shared" si="7"/>
        <v>0</v>
      </c>
      <c r="AK29" s="17">
        <f t="shared" si="8"/>
        <v>0</v>
      </c>
      <c r="AL29" s="17">
        <f t="shared" si="9"/>
        <v>0</v>
      </c>
    </row>
    <row r="30" spans="2:38" s="28" customFormat="1" ht="12">
      <c r="B30" s="21"/>
      <c r="C30" s="21"/>
      <c r="D30" s="61" t="s">
        <v>50</v>
      </c>
      <c r="E30" s="61"/>
      <c r="F30" s="61"/>
      <c r="G30" s="80"/>
      <c r="H30" s="11">
        <f t="shared" si="0"/>
        <v>26842</v>
      </c>
      <c r="I30" s="11">
        <f t="shared" si="1"/>
        <v>248</v>
      </c>
      <c r="J30" s="29">
        <v>202</v>
      </c>
      <c r="K30" s="29">
        <v>0</v>
      </c>
      <c r="L30" s="29">
        <v>45</v>
      </c>
      <c r="M30" s="29">
        <v>0</v>
      </c>
      <c r="N30" s="29">
        <v>0</v>
      </c>
      <c r="O30" s="29">
        <v>1</v>
      </c>
      <c r="P30" s="11">
        <f t="shared" si="2"/>
        <v>733</v>
      </c>
      <c r="Q30" s="24"/>
      <c r="R30" s="25">
        <v>704</v>
      </c>
      <c r="S30" s="26">
        <v>29</v>
      </c>
      <c r="T30" s="20">
        <f t="shared" si="3"/>
        <v>2479</v>
      </c>
      <c r="U30" s="26">
        <v>2399</v>
      </c>
      <c r="V30" s="26">
        <v>80</v>
      </c>
      <c r="W30" s="20">
        <f t="shared" si="4"/>
        <v>23382</v>
      </c>
      <c r="X30" s="26">
        <v>11195</v>
      </c>
      <c r="Y30" s="26">
        <v>1406</v>
      </c>
      <c r="Z30" s="26">
        <v>6183</v>
      </c>
      <c r="AA30" s="26">
        <v>6004</v>
      </c>
      <c r="AB30" s="27"/>
      <c r="AC30" s="21"/>
      <c r="AD30" s="61" t="s">
        <v>75</v>
      </c>
      <c r="AE30" s="61"/>
      <c r="AF30" s="61"/>
      <c r="AG30" s="61"/>
      <c r="AH30" s="17">
        <f t="shared" si="5"/>
        <v>0</v>
      </c>
      <c r="AI30" s="17">
        <f t="shared" si="6"/>
        <v>0</v>
      </c>
      <c r="AJ30" s="17">
        <f t="shared" si="7"/>
        <v>0</v>
      </c>
      <c r="AK30" s="17">
        <f t="shared" si="8"/>
        <v>0</v>
      </c>
      <c r="AL30" s="17">
        <f t="shared" si="9"/>
        <v>0</v>
      </c>
    </row>
    <row r="31" spans="2:38" s="28" customFormat="1" ht="12">
      <c r="B31" s="21"/>
      <c r="C31" s="21"/>
      <c r="D31" s="61" t="s">
        <v>65</v>
      </c>
      <c r="E31" s="61"/>
      <c r="F31" s="61"/>
      <c r="G31" s="80"/>
      <c r="H31" s="11">
        <f t="shared" si="0"/>
        <v>137606</v>
      </c>
      <c r="I31" s="11">
        <f t="shared" si="1"/>
        <v>12446</v>
      </c>
      <c r="J31" s="29">
        <v>10888</v>
      </c>
      <c r="K31" s="29">
        <v>430</v>
      </c>
      <c r="L31" s="29">
        <v>1486</v>
      </c>
      <c r="M31" s="29">
        <v>395</v>
      </c>
      <c r="N31" s="29">
        <v>4</v>
      </c>
      <c r="O31" s="29">
        <v>68</v>
      </c>
      <c r="P31" s="11">
        <f t="shared" si="2"/>
        <v>1931</v>
      </c>
      <c r="Q31" s="24"/>
      <c r="R31" s="25">
        <v>1857</v>
      </c>
      <c r="S31" s="26">
        <v>74</v>
      </c>
      <c r="T31" s="20">
        <f t="shared" si="3"/>
        <v>8777</v>
      </c>
      <c r="U31" s="26">
        <v>8427</v>
      </c>
      <c r="V31" s="26">
        <v>350</v>
      </c>
      <c r="W31" s="20">
        <f t="shared" si="4"/>
        <v>114452</v>
      </c>
      <c r="X31" s="26">
        <v>41262</v>
      </c>
      <c r="Y31" s="26">
        <v>19346</v>
      </c>
      <c r="Z31" s="26">
        <v>16468</v>
      </c>
      <c r="AA31" s="26">
        <v>56722</v>
      </c>
      <c r="AB31" s="27"/>
      <c r="AC31" s="21"/>
      <c r="AD31" s="61" t="s">
        <v>76</v>
      </c>
      <c r="AE31" s="61"/>
      <c r="AF31" s="61"/>
      <c r="AG31" s="61"/>
      <c r="AH31" s="17">
        <f t="shared" si="5"/>
        <v>0</v>
      </c>
      <c r="AI31" s="17">
        <f t="shared" si="6"/>
        <v>0</v>
      </c>
      <c r="AJ31" s="17">
        <f t="shared" si="7"/>
        <v>0</v>
      </c>
      <c r="AK31" s="17">
        <f t="shared" si="8"/>
        <v>0</v>
      </c>
      <c r="AL31" s="17">
        <f t="shared" si="9"/>
        <v>0</v>
      </c>
    </row>
    <row r="32" spans="2:38" s="18" customFormat="1" ht="15" customHeight="1">
      <c r="B32" s="10"/>
      <c r="C32" s="62" t="s">
        <v>106</v>
      </c>
      <c r="D32" s="62"/>
      <c r="E32" s="62"/>
      <c r="F32" s="62"/>
      <c r="G32" s="87"/>
      <c r="H32" s="11">
        <f t="shared" si="0"/>
        <v>14138</v>
      </c>
      <c r="I32" s="11">
        <f t="shared" si="1"/>
        <v>1891</v>
      </c>
      <c r="J32" s="12">
        <v>1754</v>
      </c>
      <c r="K32" s="12">
        <v>17</v>
      </c>
      <c r="L32" s="12">
        <v>127</v>
      </c>
      <c r="M32" s="12">
        <v>9</v>
      </c>
      <c r="N32" s="12">
        <v>0</v>
      </c>
      <c r="O32" s="12">
        <v>10</v>
      </c>
      <c r="P32" s="11">
        <f t="shared" si="2"/>
        <v>148</v>
      </c>
      <c r="Q32" s="13"/>
      <c r="R32" s="19">
        <v>145</v>
      </c>
      <c r="S32" s="20">
        <v>3</v>
      </c>
      <c r="T32" s="20">
        <f t="shared" si="3"/>
        <v>6352</v>
      </c>
      <c r="U32" s="20">
        <v>6275</v>
      </c>
      <c r="V32" s="20">
        <v>77</v>
      </c>
      <c r="W32" s="20">
        <f t="shared" si="4"/>
        <v>5747</v>
      </c>
      <c r="X32" s="20">
        <v>2601</v>
      </c>
      <c r="Y32" s="20">
        <v>127</v>
      </c>
      <c r="Z32" s="20">
        <v>353</v>
      </c>
      <c r="AA32" s="20">
        <v>2793</v>
      </c>
      <c r="AB32" s="16"/>
      <c r="AC32" s="62" t="s">
        <v>106</v>
      </c>
      <c r="AD32" s="62"/>
      <c r="AE32" s="62"/>
      <c r="AF32" s="62"/>
      <c r="AG32" s="62"/>
      <c r="AH32" s="17">
        <f t="shared" si="5"/>
        <v>0</v>
      </c>
      <c r="AI32" s="17">
        <f t="shared" si="6"/>
        <v>0</v>
      </c>
      <c r="AJ32" s="17">
        <f t="shared" si="7"/>
        <v>0</v>
      </c>
      <c r="AK32" s="17">
        <f t="shared" si="8"/>
        <v>0</v>
      </c>
      <c r="AL32" s="17">
        <f t="shared" si="9"/>
        <v>0</v>
      </c>
    </row>
    <row r="33" spans="2:38" s="28" customFormat="1" ht="12">
      <c r="B33" s="21"/>
      <c r="C33" s="21"/>
      <c r="D33" s="61" t="s">
        <v>66</v>
      </c>
      <c r="E33" s="61"/>
      <c r="F33" s="61"/>
      <c r="G33" s="80"/>
      <c r="H33" s="11">
        <f t="shared" si="0"/>
        <v>11306</v>
      </c>
      <c r="I33" s="11">
        <f t="shared" si="1"/>
        <v>1817</v>
      </c>
      <c r="J33" s="29">
        <v>1684</v>
      </c>
      <c r="K33" s="29">
        <v>17</v>
      </c>
      <c r="L33" s="29">
        <v>123</v>
      </c>
      <c r="M33" s="29">
        <v>9</v>
      </c>
      <c r="N33" s="29">
        <v>0</v>
      </c>
      <c r="O33" s="29">
        <v>10</v>
      </c>
      <c r="P33" s="11">
        <f t="shared" si="2"/>
        <v>130</v>
      </c>
      <c r="Q33" s="24"/>
      <c r="R33" s="25">
        <v>127</v>
      </c>
      <c r="S33" s="26">
        <v>3</v>
      </c>
      <c r="T33" s="20">
        <f t="shared" si="3"/>
        <v>4710</v>
      </c>
      <c r="U33" s="26">
        <v>4653</v>
      </c>
      <c r="V33" s="26">
        <v>57</v>
      </c>
      <c r="W33" s="20">
        <f t="shared" si="4"/>
        <v>4649</v>
      </c>
      <c r="X33" s="26">
        <v>1656</v>
      </c>
      <c r="Y33" s="26">
        <v>103</v>
      </c>
      <c r="Z33" s="26">
        <v>332</v>
      </c>
      <c r="AA33" s="26">
        <v>2661</v>
      </c>
      <c r="AB33" s="27"/>
      <c r="AC33" s="21"/>
      <c r="AD33" s="61" t="s">
        <v>77</v>
      </c>
      <c r="AE33" s="61"/>
      <c r="AF33" s="61"/>
      <c r="AG33" s="61"/>
      <c r="AH33" s="17">
        <f t="shared" si="5"/>
        <v>0</v>
      </c>
      <c r="AI33" s="17">
        <f t="shared" si="6"/>
        <v>0</v>
      </c>
      <c r="AJ33" s="17">
        <f t="shared" si="7"/>
        <v>0</v>
      </c>
      <c r="AK33" s="17">
        <f t="shared" si="8"/>
        <v>0</v>
      </c>
      <c r="AL33" s="17">
        <f t="shared" si="9"/>
        <v>0</v>
      </c>
    </row>
    <row r="34" spans="2:38" s="28" customFormat="1" ht="12">
      <c r="B34" s="21"/>
      <c r="C34" s="21"/>
      <c r="D34" s="61" t="s">
        <v>67</v>
      </c>
      <c r="E34" s="61"/>
      <c r="F34" s="61"/>
      <c r="G34" s="80"/>
      <c r="H34" s="11">
        <f t="shared" si="0"/>
        <v>1091</v>
      </c>
      <c r="I34" s="11">
        <f t="shared" si="1"/>
        <v>1</v>
      </c>
      <c r="J34" s="23">
        <v>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1">
        <f t="shared" si="2"/>
        <v>7</v>
      </c>
      <c r="Q34" s="24"/>
      <c r="R34" s="25">
        <v>7</v>
      </c>
      <c r="S34" s="26">
        <v>0</v>
      </c>
      <c r="T34" s="20">
        <f t="shared" si="3"/>
        <v>515</v>
      </c>
      <c r="U34" s="26">
        <v>506</v>
      </c>
      <c r="V34" s="26">
        <v>9</v>
      </c>
      <c r="W34" s="20">
        <f t="shared" si="4"/>
        <v>568</v>
      </c>
      <c r="X34" s="26">
        <v>415</v>
      </c>
      <c r="Y34" s="26">
        <v>24</v>
      </c>
      <c r="Z34" s="26">
        <v>21</v>
      </c>
      <c r="AA34" s="26">
        <v>132</v>
      </c>
      <c r="AB34" s="27"/>
      <c r="AC34" s="21"/>
      <c r="AD34" s="61" t="s">
        <v>78</v>
      </c>
      <c r="AE34" s="61"/>
      <c r="AF34" s="61"/>
      <c r="AG34" s="61"/>
      <c r="AH34" s="17">
        <f t="shared" si="5"/>
        <v>0</v>
      </c>
      <c r="AI34" s="17">
        <f t="shared" si="6"/>
        <v>0</v>
      </c>
      <c r="AJ34" s="17">
        <f t="shared" si="7"/>
        <v>0</v>
      </c>
      <c r="AK34" s="17">
        <f t="shared" si="8"/>
        <v>0</v>
      </c>
      <c r="AL34" s="17">
        <f t="shared" si="9"/>
        <v>0</v>
      </c>
    </row>
    <row r="35" spans="2:38" s="28" customFormat="1" ht="12">
      <c r="B35" s="21"/>
      <c r="C35" s="21"/>
      <c r="D35" s="21"/>
      <c r="E35" s="61" t="s">
        <v>67</v>
      </c>
      <c r="F35" s="61"/>
      <c r="G35" s="80"/>
      <c r="H35" s="11">
        <f t="shared" si="0"/>
        <v>417</v>
      </c>
      <c r="I35" s="11">
        <f t="shared" si="1"/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1">
        <f t="shared" si="2"/>
        <v>5</v>
      </c>
      <c r="Q35" s="24"/>
      <c r="R35" s="25">
        <v>5</v>
      </c>
      <c r="S35" s="26">
        <v>0</v>
      </c>
      <c r="T35" s="20">
        <f t="shared" si="3"/>
        <v>129</v>
      </c>
      <c r="U35" s="26">
        <v>125</v>
      </c>
      <c r="V35" s="26">
        <v>4</v>
      </c>
      <c r="W35" s="20">
        <f t="shared" si="4"/>
        <v>283</v>
      </c>
      <c r="X35" s="26">
        <v>134</v>
      </c>
      <c r="Y35" s="26">
        <v>21</v>
      </c>
      <c r="Z35" s="26">
        <v>21</v>
      </c>
      <c r="AA35" s="26">
        <v>128</v>
      </c>
      <c r="AB35" s="27"/>
      <c r="AC35" s="21"/>
      <c r="AD35" s="21"/>
      <c r="AE35" s="61" t="s">
        <v>78</v>
      </c>
      <c r="AF35" s="61"/>
      <c r="AG35" s="61"/>
      <c r="AH35" s="17">
        <f t="shared" si="5"/>
        <v>0</v>
      </c>
      <c r="AI35" s="17">
        <f t="shared" si="6"/>
        <v>0</v>
      </c>
      <c r="AJ35" s="17">
        <f t="shared" si="7"/>
        <v>0</v>
      </c>
      <c r="AK35" s="17">
        <f t="shared" si="8"/>
        <v>0</v>
      </c>
      <c r="AL35" s="17">
        <f t="shared" si="9"/>
        <v>0</v>
      </c>
    </row>
    <row r="36" spans="2:38" s="28" customFormat="1" ht="12">
      <c r="B36" s="21"/>
      <c r="C36" s="21"/>
      <c r="D36" s="21"/>
      <c r="E36" s="61" t="s">
        <v>68</v>
      </c>
      <c r="F36" s="61"/>
      <c r="G36" s="80"/>
      <c r="H36" s="11">
        <f t="shared" si="0"/>
        <v>674</v>
      </c>
      <c r="I36" s="11">
        <f t="shared" si="1"/>
        <v>1</v>
      </c>
      <c r="J36" s="29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1">
        <f t="shared" si="2"/>
        <v>2</v>
      </c>
      <c r="Q36" s="24"/>
      <c r="R36" s="25">
        <v>2</v>
      </c>
      <c r="S36" s="26">
        <v>0</v>
      </c>
      <c r="T36" s="20">
        <f t="shared" si="3"/>
        <v>386</v>
      </c>
      <c r="U36" s="26">
        <v>381</v>
      </c>
      <c r="V36" s="26">
        <v>5</v>
      </c>
      <c r="W36" s="20">
        <f t="shared" si="4"/>
        <v>285</v>
      </c>
      <c r="X36" s="26">
        <v>281</v>
      </c>
      <c r="Y36" s="26">
        <v>3</v>
      </c>
      <c r="Z36" s="26">
        <v>0</v>
      </c>
      <c r="AA36" s="26">
        <v>4</v>
      </c>
      <c r="AB36" s="27"/>
      <c r="AC36" s="21"/>
      <c r="AD36" s="21"/>
      <c r="AE36" s="61" t="s">
        <v>79</v>
      </c>
      <c r="AF36" s="61"/>
      <c r="AG36" s="61"/>
      <c r="AH36" s="17">
        <f t="shared" si="5"/>
        <v>0</v>
      </c>
      <c r="AI36" s="17">
        <f t="shared" si="6"/>
        <v>0</v>
      </c>
      <c r="AJ36" s="17">
        <f t="shared" si="7"/>
        <v>0</v>
      </c>
      <c r="AK36" s="17">
        <f t="shared" si="8"/>
        <v>0</v>
      </c>
      <c r="AL36" s="17">
        <f t="shared" si="9"/>
        <v>0</v>
      </c>
    </row>
    <row r="37" spans="2:38" s="28" customFormat="1" ht="12">
      <c r="B37" s="21"/>
      <c r="C37" s="21"/>
      <c r="D37" s="61" t="s">
        <v>69</v>
      </c>
      <c r="E37" s="61"/>
      <c r="F37" s="61"/>
      <c r="G37" s="80"/>
      <c r="H37" s="11">
        <f t="shared" si="0"/>
        <v>1617</v>
      </c>
      <c r="I37" s="11">
        <f t="shared" si="1"/>
        <v>72</v>
      </c>
      <c r="J37" s="23">
        <v>68</v>
      </c>
      <c r="K37" s="23">
        <v>0</v>
      </c>
      <c r="L37" s="23">
        <v>4</v>
      </c>
      <c r="M37" s="23">
        <v>0</v>
      </c>
      <c r="N37" s="23">
        <v>0</v>
      </c>
      <c r="O37" s="23">
        <v>0</v>
      </c>
      <c r="P37" s="11">
        <f t="shared" si="2"/>
        <v>11</v>
      </c>
      <c r="Q37" s="24"/>
      <c r="R37" s="25">
        <v>11</v>
      </c>
      <c r="S37" s="26">
        <v>0</v>
      </c>
      <c r="T37" s="20">
        <f t="shared" si="3"/>
        <v>1049</v>
      </c>
      <c r="U37" s="26">
        <v>1038</v>
      </c>
      <c r="V37" s="26">
        <v>11</v>
      </c>
      <c r="W37" s="20">
        <f t="shared" si="4"/>
        <v>485</v>
      </c>
      <c r="X37" s="26">
        <v>485</v>
      </c>
      <c r="Y37" s="26">
        <v>0</v>
      </c>
      <c r="Z37" s="26">
        <v>0</v>
      </c>
      <c r="AA37" s="26">
        <v>0</v>
      </c>
      <c r="AB37" s="27"/>
      <c r="AC37" s="21"/>
      <c r="AD37" s="61" t="s">
        <v>80</v>
      </c>
      <c r="AE37" s="61"/>
      <c r="AF37" s="61"/>
      <c r="AG37" s="61"/>
      <c r="AH37" s="17">
        <f t="shared" si="5"/>
        <v>0</v>
      </c>
      <c r="AI37" s="17">
        <f t="shared" si="6"/>
        <v>0</v>
      </c>
      <c r="AJ37" s="17">
        <f t="shared" si="7"/>
        <v>0</v>
      </c>
      <c r="AK37" s="17">
        <f t="shared" si="8"/>
        <v>0</v>
      </c>
      <c r="AL37" s="17">
        <f t="shared" si="9"/>
        <v>0</v>
      </c>
    </row>
    <row r="38" spans="2:38" s="28" customFormat="1" ht="12">
      <c r="B38" s="21"/>
      <c r="C38" s="21"/>
      <c r="D38" s="21"/>
      <c r="E38" s="76" t="s">
        <v>19</v>
      </c>
      <c r="F38" s="76"/>
      <c r="G38" s="89"/>
      <c r="H38" s="11">
        <f t="shared" si="0"/>
        <v>78</v>
      </c>
      <c r="I38" s="11">
        <f t="shared" si="1"/>
        <v>8</v>
      </c>
      <c r="J38" s="29">
        <v>8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1">
        <f t="shared" si="2"/>
        <v>6</v>
      </c>
      <c r="Q38" s="24"/>
      <c r="R38" s="25">
        <v>6</v>
      </c>
      <c r="S38" s="26">
        <v>0</v>
      </c>
      <c r="T38" s="20">
        <f t="shared" si="3"/>
        <v>43</v>
      </c>
      <c r="U38" s="26">
        <v>43</v>
      </c>
      <c r="V38" s="26">
        <v>0</v>
      </c>
      <c r="W38" s="20">
        <f t="shared" si="4"/>
        <v>21</v>
      </c>
      <c r="X38" s="26">
        <v>21</v>
      </c>
      <c r="Y38" s="26">
        <v>0</v>
      </c>
      <c r="Z38" s="26">
        <v>0</v>
      </c>
      <c r="AA38" s="26">
        <v>0</v>
      </c>
      <c r="AB38" s="27"/>
      <c r="AC38" s="21"/>
      <c r="AD38" s="21"/>
      <c r="AE38" s="76" t="s">
        <v>19</v>
      </c>
      <c r="AF38" s="76"/>
      <c r="AG38" s="76"/>
      <c r="AH38" s="17">
        <f t="shared" si="5"/>
        <v>0</v>
      </c>
      <c r="AI38" s="17">
        <f t="shared" si="6"/>
        <v>0</v>
      </c>
      <c r="AJ38" s="17">
        <f t="shared" si="7"/>
        <v>0</v>
      </c>
      <c r="AK38" s="17">
        <f t="shared" si="8"/>
        <v>0</v>
      </c>
      <c r="AL38" s="17">
        <f t="shared" si="9"/>
        <v>0</v>
      </c>
    </row>
    <row r="39" spans="2:38" s="28" customFormat="1" ht="12">
      <c r="B39" s="21"/>
      <c r="C39" s="21"/>
      <c r="D39" s="21"/>
      <c r="E39" s="61" t="s">
        <v>20</v>
      </c>
      <c r="F39" s="61"/>
      <c r="G39" s="80"/>
      <c r="H39" s="11">
        <f t="shared" si="0"/>
        <v>1419</v>
      </c>
      <c r="I39" s="11">
        <f t="shared" si="1"/>
        <v>42</v>
      </c>
      <c r="J39" s="29">
        <v>38</v>
      </c>
      <c r="K39" s="29">
        <v>0</v>
      </c>
      <c r="L39" s="29">
        <v>4</v>
      </c>
      <c r="M39" s="29">
        <v>0</v>
      </c>
      <c r="N39" s="29">
        <v>0</v>
      </c>
      <c r="O39" s="29">
        <v>0</v>
      </c>
      <c r="P39" s="11">
        <f t="shared" si="2"/>
        <v>5</v>
      </c>
      <c r="Q39" s="24"/>
      <c r="R39" s="25">
        <v>5</v>
      </c>
      <c r="S39" s="26">
        <v>0</v>
      </c>
      <c r="T39" s="20">
        <f t="shared" si="3"/>
        <v>938</v>
      </c>
      <c r="U39" s="26">
        <v>928</v>
      </c>
      <c r="V39" s="26">
        <v>10</v>
      </c>
      <c r="W39" s="20">
        <f t="shared" si="4"/>
        <v>434</v>
      </c>
      <c r="X39" s="26">
        <v>434</v>
      </c>
      <c r="Y39" s="26">
        <v>0</v>
      </c>
      <c r="Z39" s="26">
        <v>0</v>
      </c>
      <c r="AA39" s="26">
        <v>0</v>
      </c>
      <c r="AB39" s="27"/>
      <c r="AC39" s="21"/>
      <c r="AD39" s="21"/>
      <c r="AE39" s="61" t="s">
        <v>20</v>
      </c>
      <c r="AF39" s="61"/>
      <c r="AG39" s="61"/>
      <c r="AH39" s="17">
        <f t="shared" si="5"/>
        <v>0</v>
      </c>
      <c r="AI39" s="17">
        <f t="shared" si="6"/>
        <v>0</v>
      </c>
      <c r="AJ39" s="17">
        <f t="shared" si="7"/>
        <v>0</v>
      </c>
      <c r="AK39" s="17">
        <f t="shared" si="8"/>
        <v>0</v>
      </c>
      <c r="AL39" s="17">
        <f t="shared" si="9"/>
        <v>0</v>
      </c>
    </row>
    <row r="40" spans="2:38" s="28" customFormat="1" ht="12">
      <c r="B40" s="21"/>
      <c r="C40" s="21"/>
      <c r="D40" s="21"/>
      <c r="E40" s="61" t="s">
        <v>116</v>
      </c>
      <c r="F40" s="61"/>
      <c r="G40" s="80"/>
      <c r="H40" s="11">
        <f t="shared" si="0"/>
        <v>47</v>
      </c>
      <c r="I40" s="11">
        <f t="shared" si="1"/>
        <v>11</v>
      </c>
      <c r="J40" s="29">
        <v>11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1">
        <f t="shared" si="2"/>
        <v>0</v>
      </c>
      <c r="Q40" s="24"/>
      <c r="R40" s="25">
        <v>0</v>
      </c>
      <c r="S40" s="26">
        <v>0</v>
      </c>
      <c r="T40" s="20">
        <f t="shared" si="3"/>
        <v>34</v>
      </c>
      <c r="U40" s="26">
        <v>34</v>
      </c>
      <c r="V40" s="26">
        <v>0</v>
      </c>
      <c r="W40" s="20">
        <f t="shared" si="4"/>
        <v>2</v>
      </c>
      <c r="X40" s="26">
        <v>2</v>
      </c>
      <c r="Y40" s="26">
        <v>0</v>
      </c>
      <c r="Z40" s="26">
        <v>0</v>
      </c>
      <c r="AA40" s="26">
        <v>0</v>
      </c>
      <c r="AB40" s="27"/>
      <c r="AC40" s="21"/>
      <c r="AD40" s="21"/>
      <c r="AE40" s="61" t="s">
        <v>116</v>
      </c>
      <c r="AF40" s="61"/>
      <c r="AG40" s="61"/>
      <c r="AH40" s="17">
        <f t="shared" si="5"/>
        <v>0</v>
      </c>
      <c r="AI40" s="17">
        <f t="shared" si="6"/>
        <v>0</v>
      </c>
      <c r="AJ40" s="17">
        <f t="shared" si="7"/>
        <v>0</v>
      </c>
      <c r="AK40" s="17">
        <f t="shared" si="8"/>
        <v>0</v>
      </c>
      <c r="AL40" s="17">
        <f t="shared" si="9"/>
        <v>0</v>
      </c>
    </row>
    <row r="41" spans="2:38" s="28" customFormat="1" ht="12">
      <c r="B41" s="21"/>
      <c r="C41" s="21"/>
      <c r="D41" s="21"/>
      <c r="E41" s="61" t="s">
        <v>21</v>
      </c>
      <c r="F41" s="61"/>
      <c r="G41" s="80"/>
      <c r="H41" s="11">
        <f t="shared" si="0"/>
        <v>40</v>
      </c>
      <c r="I41" s="11">
        <f t="shared" si="1"/>
        <v>8</v>
      </c>
      <c r="J41" s="29">
        <v>8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1">
        <f t="shared" si="2"/>
        <v>0</v>
      </c>
      <c r="Q41" s="24"/>
      <c r="R41" s="25">
        <v>0</v>
      </c>
      <c r="S41" s="26">
        <v>0</v>
      </c>
      <c r="T41" s="20">
        <f t="shared" si="3"/>
        <v>18</v>
      </c>
      <c r="U41" s="26">
        <v>18</v>
      </c>
      <c r="V41" s="26">
        <v>0</v>
      </c>
      <c r="W41" s="20">
        <f t="shared" si="4"/>
        <v>14</v>
      </c>
      <c r="X41" s="26">
        <v>14</v>
      </c>
      <c r="Y41" s="26">
        <v>0</v>
      </c>
      <c r="Z41" s="26">
        <v>0</v>
      </c>
      <c r="AA41" s="26">
        <v>0</v>
      </c>
      <c r="AB41" s="27"/>
      <c r="AC41" s="21"/>
      <c r="AD41" s="21"/>
      <c r="AE41" s="61" t="s">
        <v>21</v>
      </c>
      <c r="AF41" s="61"/>
      <c r="AG41" s="61"/>
      <c r="AH41" s="17">
        <f t="shared" si="5"/>
        <v>0</v>
      </c>
      <c r="AI41" s="17">
        <f t="shared" si="6"/>
        <v>0</v>
      </c>
      <c r="AJ41" s="17">
        <f t="shared" si="7"/>
        <v>0</v>
      </c>
      <c r="AK41" s="17">
        <f t="shared" si="8"/>
        <v>0</v>
      </c>
      <c r="AL41" s="17">
        <f t="shared" si="9"/>
        <v>0</v>
      </c>
    </row>
    <row r="42" spans="2:38" s="28" customFormat="1" ht="12">
      <c r="B42" s="21"/>
      <c r="C42" s="21"/>
      <c r="D42" s="21"/>
      <c r="E42" s="74" t="s">
        <v>51</v>
      </c>
      <c r="F42" s="74"/>
      <c r="G42" s="88"/>
      <c r="H42" s="11">
        <f t="shared" si="0"/>
        <v>33</v>
      </c>
      <c r="I42" s="11">
        <f t="shared" si="1"/>
        <v>3</v>
      </c>
      <c r="J42" s="29">
        <v>3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11">
        <f t="shared" si="2"/>
        <v>0</v>
      </c>
      <c r="Q42" s="24"/>
      <c r="R42" s="25">
        <v>0</v>
      </c>
      <c r="S42" s="26">
        <v>0</v>
      </c>
      <c r="T42" s="20">
        <f t="shared" si="3"/>
        <v>16</v>
      </c>
      <c r="U42" s="26">
        <v>15</v>
      </c>
      <c r="V42" s="26">
        <v>1</v>
      </c>
      <c r="W42" s="20">
        <f t="shared" si="4"/>
        <v>14</v>
      </c>
      <c r="X42" s="26">
        <v>14</v>
      </c>
      <c r="Y42" s="26">
        <v>0</v>
      </c>
      <c r="Z42" s="26">
        <v>0</v>
      </c>
      <c r="AA42" s="26">
        <v>0</v>
      </c>
      <c r="AB42" s="27"/>
      <c r="AC42" s="21"/>
      <c r="AD42" s="21"/>
      <c r="AE42" s="74" t="s">
        <v>22</v>
      </c>
      <c r="AF42" s="74"/>
      <c r="AG42" s="74"/>
      <c r="AH42" s="17">
        <f t="shared" si="5"/>
        <v>0</v>
      </c>
      <c r="AI42" s="17">
        <f t="shared" si="6"/>
        <v>0</v>
      </c>
      <c r="AJ42" s="17">
        <f t="shared" si="7"/>
        <v>0</v>
      </c>
      <c r="AK42" s="17">
        <f t="shared" si="8"/>
        <v>0</v>
      </c>
      <c r="AL42" s="17">
        <f t="shared" si="9"/>
        <v>0</v>
      </c>
    </row>
    <row r="43" spans="2:38" s="28" customFormat="1" ht="12">
      <c r="B43" s="21"/>
      <c r="C43" s="21"/>
      <c r="D43" s="61" t="s">
        <v>52</v>
      </c>
      <c r="E43" s="61"/>
      <c r="F43" s="61"/>
      <c r="G43" s="80"/>
      <c r="H43" s="11">
        <f t="shared" si="0"/>
        <v>97</v>
      </c>
      <c r="I43" s="11">
        <f t="shared" si="1"/>
        <v>1</v>
      </c>
      <c r="J43" s="29">
        <v>1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1">
        <f t="shared" si="2"/>
        <v>0</v>
      </c>
      <c r="Q43" s="24"/>
      <c r="R43" s="25">
        <v>0</v>
      </c>
      <c r="S43" s="26">
        <v>0</v>
      </c>
      <c r="T43" s="20">
        <f t="shared" si="3"/>
        <v>63</v>
      </c>
      <c r="U43" s="26">
        <v>63</v>
      </c>
      <c r="V43" s="26">
        <v>0</v>
      </c>
      <c r="W43" s="20">
        <f t="shared" si="4"/>
        <v>33</v>
      </c>
      <c r="X43" s="26">
        <v>33</v>
      </c>
      <c r="Y43" s="26">
        <v>0</v>
      </c>
      <c r="Z43" s="26">
        <v>0</v>
      </c>
      <c r="AA43" s="26">
        <v>0</v>
      </c>
      <c r="AB43" s="27"/>
      <c r="AC43" s="21"/>
      <c r="AD43" s="61" t="s">
        <v>23</v>
      </c>
      <c r="AE43" s="61"/>
      <c r="AF43" s="61"/>
      <c r="AG43" s="61"/>
      <c r="AH43" s="17">
        <f t="shared" si="5"/>
        <v>0</v>
      </c>
      <c r="AI43" s="17">
        <f t="shared" si="6"/>
        <v>0</v>
      </c>
      <c r="AJ43" s="17">
        <f t="shared" si="7"/>
        <v>0</v>
      </c>
      <c r="AK43" s="17">
        <f t="shared" si="8"/>
        <v>0</v>
      </c>
      <c r="AL43" s="17">
        <f t="shared" si="9"/>
        <v>0</v>
      </c>
    </row>
    <row r="44" spans="2:38" s="28" customFormat="1" ht="12">
      <c r="B44" s="21"/>
      <c r="C44" s="21"/>
      <c r="D44" s="21"/>
      <c r="E44" s="72" t="s">
        <v>35</v>
      </c>
      <c r="F44" s="72"/>
      <c r="G44" s="22" t="s">
        <v>24</v>
      </c>
      <c r="H44" s="11">
        <f t="shared" si="0"/>
        <v>81</v>
      </c>
      <c r="I44" s="11">
        <f t="shared" si="1"/>
        <v>1</v>
      </c>
      <c r="J44" s="29">
        <v>1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1">
        <f t="shared" si="2"/>
        <v>0</v>
      </c>
      <c r="Q44" s="24"/>
      <c r="R44" s="25">
        <v>0</v>
      </c>
      <c r="S44" s="26">
        <v>0</v>
      </c>
      <c r="T44" s="20">
        <f t="shared" si="3"/>
        <v>63</v>
      </c>
      <c r="U44" s="26">
        <v>63</v>
      </c>
      <c r="V44" s="26">
        <v>0</v>
      </c>
      <c r="W44" s="20">
        <f t="shared" si="4"/>
        <v>17</v>
      </c>
      <c r="X44" s="26">
        <v>17</v>
      </c>
      <c r="Y44" s="26">
        <v>0</v>
      </c>
      <c r="Z44" s="26">
        <v>0</v>
      </c>
      <c r="AA44" s="26">
        <v>0</v>
      </c>
      <c r="AB44" s="27"/>
      <c r="AC44" s="21"/>
      <c r="AD44" s="21"/>
      <c r="AE44" s="72" t="s">
        <v>81</v>
      </c>
      <c r="AF44" s="72"/>
      <c r="AG44" s="21" t="s">
        <v>24</v>
      </c>
      <c r="AH44" s="17">
        <f t="shared" si="5"/>
        <v>0</v>
      </c>
      <c r="AI44" s="17">
        <f t="shared" si="6"/>
        <v>0</v>
      </c>
      <c r="AJ44" s="17">
        <f t="shared" si="7"/>
        <v>0</v>
      </c>
      <c r="AK44" s="17">
        <f t="shared" si="8"/>
        <v>0</v>
      </c>
      <c r="AL44" s="17">
        <f t="shared" si="9"/>
        <v>0</v>
      </c>
    </row>
    <row r="45" spans="2:38" s="28" customFormat="1" ht="12">
      <c r="B45" s="21"/>
      <c r="C45" s="21"/>
      <c r="D45" s="61" t="s">
        <v>25</v>
      </c>
      <c r="E45" s="61"/>
      <c r="F45" s="61"/>
      <c r="G45" s="80"/>
      <c r="H45" s="11">
        <f t="shared" si="0"/>
        <v>0</v>
      </c>
      <c r="I45" s="11">
        <f t="shared" si="1"/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1">
        <f t="shared" si="2"/>
        <v>0</v>
      </c>
      <c r="Q45" s="24"/>
      <c r="R45" s="25">
        <v>0</v>
      </c>
      <c r="S45" s="26">
        <v>0</v>
      </c>
      <c r="T45" s="20">
        <f t="shared" si="3"/>
        <v>0</v>
      </c>
      <c r="U45" s="26">
        <v>0</v>
      </c>
      <c r="V45" s="26">
        <v>0</v>
      </c>
      <c r="W45" s="20">
        <f t="shared" si="4"/>
        <v>0</v>
      </c>
      <c r="X45" s="26">
        <v>0</v>
      </c>
      <c r="Y45" s="26">
        <v>0</v>
      </c>
      <c r="Z45" s="26">
        <v>0</v>
      </c>
      <c r="AA45" s="26">
        <v>0</v>
      </c>
      <c r="AB45" s="27"/>
      <c r="AC45" s="21"/>
      <c r="AD45" s="61" t="s">
        <v>25</v>
      </c>
      <c r="AE45" s="61"/>
      <c r="AF45" s="61"/>
      <c r="AG45" s="61"/>
      <c r="AH45" s="17">
        <f t="shared" si="5"/>
        <v>0</v>
      </c>
      <c r="AI45" s="17">
        <f t="shared" si="6"/>
        <v>0</v>
      </c>
      <c r="AJ45" s="17">
        <f t="shared" si="7"/>
        <v>0</v>
      </c>
      <c r="AK45" s="17">
        <f t="shared" si="8"/>
        <v>0</v>
      </c>
      <c r="AL45" s="17">
        <f t="shared" si="9"/>
        <v>0</v>
      </c>
    </row>
    <row r="46" spans="2:38" s="28" customFormat="1" ht="12">
      <c r="B46" s="21"/>
      <c r="C46" s="21"/>
      <c r="D46" s="61" t="s">
        <v>26</v>
      </c>
      <c r="E46" s="61"/>
      <c r="F46" s="61"/>
      <c r="G46" s="80"/>
      <c r="H46" s="11">
        <f t="shared" si="0"/>
        <v>27</v>
      </c>
      <c r="I46" s="11">
        <f t="shared" si="1"/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1">
        <f t="shared" si="2"/>
        <v>0</v>
      </c>
      <c r="Q46" s="24"/>
      <c r="R46" s="25">
        <v>0</v>
      </c>
      <c r="S46" s="26">
        <v>0</v>
      </c>
      <c r="T46" s="20">
        <f t="shared" si="3"/>
        <v>15</v>
      </c>
      <c r="U46" s="26">
        <v>15</v>
      </c>
      <c r="V46" s="26">
        <v>0</v>
      </c>
      <c r="W46" s="20">
        <f t="shared" si="4"/>
        <v>12</v>
      </c>
      <c r="X46" s="26">
        <v>12</v>
      </c>
      <c r="Y46" s="26">
        <v>0</v>
      </c>
      <c r="Z46" s="26">
        <v>0</v>
      </c>
      <c r="AA46" s="26">
        <v>0</v>
      </c>
      <c r="AB46" s="27"/>
      <c r="AC46" s="21"/>
      <c r="AD46" s="61" t="s">
        <v>27</v>
      </c>
      <c r="AE46" s="61"/>
      <c r="AF46" s="61"/>
      <c r="AG46" s="61"/>
      <c r="AH46" s="17">
        <f t="shared" si="5"/>
        <v>0</v>
      </c>
      <c r="AI46" s="17">
        <f t="shared" si="6"/>
        <v>0</v>
      </c>
      <c r="AJ46" s="17">
        <f t="shared" si="7"/>
        <v>0</v>
      </c>
      <c r="AK46" s="17">
        <f t="shared" si="8"/>
        <v>0</v>
      </c>
      <c r="AL46" s="17">
        <f t="shared" si="9"/>
        <v>0</v>
      </c>
    </row>
    <row r="47" spans="2:38" s="18" customFormat="1" ht="15" customHeight="1">
      <c r="B47" s="10"/>
      <c r="C47" s="62" t="s">
        <v>105</v>
      </c>
      <c r="D47" s="62"/>
      <c r="E47" s="62"/>
      <c r="F47" s="62"/>
      <c r="G47" s="87"/>
      <c r="H47" s="11">
        <f t="shared" si="0"/>
        <v>6033</v>
      </c>
      <c r="I47" s="11">
        <f t="shared" si="1"/>
        <v>2092</v>
      </c>
      <c r="J47" s="12">
        <v>1524</v>
      </c>
      <c r="K47" s="12">
        <v>0</v>
      </c>
      <c r="L47" s="12">
        <v>568</v>
      </c>
      <c r="M47" s="12">
        <v>0</v>
      </c>
      <c r="N47" s="12">
        <v>0</v>
      </c>
      <c r="O47" s="12">
        <v>0</v>
      </c>
      <c r="P47" s="11">
        <f t="shared" si="2"/>
        <v>210</v>
      </c>
      <c r="Q47" s="13"/>
      <c r="R47" s="19">
        <v>208</v>
      </c>
      <c r="S47" s="20">
        <v>2</v>
      </c>
      <c r="T47" s="20">
        <f t="shared" si="3"/>
        <v>2040</v>
      </c>
      <c r="U47" s="20">
        <v>1973</v>
      </c>
      <c r="V47" s="20">
        <v>67</v>
      </c>
      <c r="W47" s="20">
        <f t="shared" si="4"/>
        <v>1691</v>
      </c>
      <c r="X47" s="20">
        <v>1634</v>
      </c>
      <c r="Y47" s="20">
        <v>0</v>
      </c>
      <c r="Z47" s="20">
        <v>2</v>
      </c>
      <c r="AA47" s="20">
        <v>55</v>
      </c>
      <c r="AB47" s="16"/>
      <c r="AC47" s="62" t="s">
        <v>105</v>
      </c>
      <c r="AD47" s="62"/>
      <c r="AE47" s="62"/>
      <c r="AF47" s="62"/>
      <c r="AG47" s="62"/>
      <c r="AH47" s="17">
        <f t="shared" si="5"/>
        <v>0</v>
      </c>
      <c r="AI47" s="17">
        <f t="shared" si="6"/>
        <v>0</v>
      </c>
      <c r="AJ47" s="17">
        <f t="shared" si="7"/>
        <v>0</v>
      </c>
      <c r="AK47" s="17">
        <f t="shared" si="8"/>
        <v>0</v>
      </c>
      <c r="AL47" s="17">
        <f t="shared" si="9"/>
        <v>0</v>
      </c>
    </row>
    <row r="48" spans="2:38" s="28" customFormat="1" ht="12">
      <c r="B48" s="21"/>
      <c r="C48" s="21"/>
      <c r="D48" s="61" t="s">
        <v>28</v>
      </c>
      <c r="E48" s="61"/>
      <c r="F48" s="61"/>
      <c r="G48" s="80"/>
      <c r="H48" s="11">
        <f t="shared" si="0"/>
        <v>1312</v>
      </c>
      <c r="I48" s="11">
        <f t="shared" si="1"/>
        <v>624</v>
      </c>
      <c r="J48" s="23">
        <v>271</v>
      </c>
      <c r="K48" s="23">
        <v>0</v>
      </c>
      <c r="L48" s="23">
        <v>353</v>
      </c>
      <c r="M48" s="23">
        <v>0</v>
      </c>
      <c r="N48" s="23">
        <v>0</v>
      </c>
      <c r="O48" s="23">
        <v>0</v>
      </c>
      <c r="P48" s="11">
        <f t="shared" si="2"/>
        <v>0</v>
      </c>
      <c r="Q48" s="24"/>
      <c r="R48" s="25">
        <v>0</v>
      </c>
      <c r="S48" s="26">
        <v>0</v>
      </c>
      <c r="T48" s="20">
        <f t="shared" si="3"/>
        <v>206</v>
      </c>
      <c r="U48" s="26">
        <v>190</v>
      </c>
      <c r="V48" s="26">
        <v>16</v>
      </c>
      <c r="W48" s="20">
        <f t="shared" si="4"/>
        <v>482</v>
      </c>
      <c r="X48" s="26">
        <v>426</v>
      </c>
      <c r="Y48" s="26">
        <v>0</v>
      </c>
      <c r="Z48" s="26">
        <v>1</v>
      </c>
      <c r="AA48" s="26">
        <v>55</v>
      </c>
      <c r="AB48" s="27"/>
      <c r="AC48" s="21"/>
      <c r="AD48" s="61" t="s">
        <v>82</v>
      </c>
      <c r="AE48" s="61"/>
      <c r="AF48" s="61"/>
      <c r="AG48" s="61"/>
      <c r="AH48" s="17">
        <f t="shared" si="5"/>
        <v>0</v>
      </c>
      <c r="AI48" s="17">
        <f t="shared" si="6"/>
        <v>0</v>
      </c>
      <c r="AJ48" s="17">
        <f t="shared" si="7"/>
        <v>0</v>
      </c>
      <c r="AK48" s="17">
        <f t="shared" si="8"/>
        <v>0</v>
      </c>
      <c r="AL48" s="17">
        <f t="shared" si="9"/>
        <v>0</v>
      </c>
    </row>
    <row r="49" spans="2:38" s="28" customFormat="1" ht="12">
      <c r="B49" s="21"/>
      <c r="C49" s="21"/>
      <c r="D49" s="21"/>
      <c r="E49" s="74" t="s">
        <v>53</v>
      </c>
      <c r="F49" s="61"/>
      <c r="G49" s="80"/>
      <c r="H49" s="11">
        <f t="shared" si="0"/>
        <v>757</v>
      </c>
      <c r="I49" s="11">
        <f t="shared" si="1"/>
        <v>330</v>
      </c>
      <c r="J49" s="30">
        <v>42</v>
      </c>
      <c r="K49" s="30">
        <v>0</v>
      </c>
      <c r="L49" s="30">
        <v>288</v>
      </c>
      <c r="M49" s="30">
        <v>0</v>
      </c>
      <c r="N49" s="30">
        <v>0</v>
      </c>
      <c r="O49" s="30">
        <v>0</v>
      </c>
      <c r="P49" s="11">
        <f t="shared" si="2"/>
        <v>0</v>
      </c>
      <c r="Q49" s="24"/>
      <c r="R49" s="25">
        <v>0</v>
      </c>
      <c r="S49" s="26">
        <v>0</v>
      </c>
      <c r="T49" s="20">
        <f t="shared" si="3"/>
        <v>49</v>
      </c>
      <c r="U49" s="26">
        <v>39</v>
      </c>
      <c r="V49" s="26">
        <v>10</v>
      </c>
      <c r="W49" s="20">
        <f t="shared" si="4"/>
        <v>378</v>
      </c>
      <c r="X49" s="26">
        <v>322</v>
      </c>
      <c r="Y49" s="26">
        <v>0</v>
      </c>
      <c r="Z49" s="26">
        <v>1</v>
      </c>
      <c r="AA49" s="26">
        <v>55</v>
      </c>
      <c r="AB49" s="27"/>
      <c r="AC49" s="21"/>
      <c r="AD49" s="21"/>
      <c r="AE49" s="74" t="s">
        <v>83</v>
      </c>
      <c r="AF49" s="61"/>
      <c r="AG49" s="61"/>
      <c r="AH49" s="17">
        <f t="shared" si="5"/>
        <v>0</v>
      </c>
      <c r="AI49" s="17">
        <f t="shared" si="6"/>
        <v>0</v>
      </c>
      <c r="AJ49" s="17">
        <f t="shared" si="7"/>
        <v>0</v>
      </c>
      <c r="AK49" s="17">
        <f t="shared" si="8"/>
        <v>0</v>
      </c>
      <c r="AL49" s="17">
        <f t="shared" si="9"/>
        <v>0</v>
      </c>
    </row>
    <row r="50" spans="2:38" s="28" customFormat="1" ht="12">
      <c r="B50" s="21"/>
      <c r="C50" s="21"/>
      <c r="D50" s="21"/>
      <c r="E50" s="74" t="s">
        <v>54</v>
      </c>
      <c r="F50" s="61"/>
      <c r="G50" s="80"/>
      <c r="H50" s="11">
        <f t="shared" si="0"/>
        <v>272</v>
      </c>
      <c r="I50" s="11">
        <f t="shared" si="1"/>
        <v>146</v>
      </c>
      <c r="J50" s="30">
        <v>119</v>
      </c>
      <c r="K50" s="30">
        <v>0</v>
      </c>
      <c r="L50" s="30">
        <v>27</v>
      </c>
      <c r="M50" s="30">
        <v>0</v>
      </c>
      <c r="N50" s="30">
        <v>0</v>
      </c>
      <c r="O50" s="30">
        <v>0</v>
      </c>
      <c r="P50" s="11">
        <f t="shared" si="2"/>
        <v>0</v>
      </c>
      <c r="Q50" s="24"/>
      <c r="R50" s="25">
        <v>0</v>
      </c>
      <c r="S50" s="26">
        <v>0</v>
      </c>
      <c r="T50" s="20">
        <f t="shared" si="3"/>
        <v>69</v>
      </c>
      <c r="U50" s="26">
        <v>66</v>
      </c>
      <c r="V50" s="26">
        <v>3</v>
      </c>
      <c r="W50" s="20">
        <f t="shared" si="4"/>
        <v>57</v>
      </c>
      <c r="X50" s="26">
        <v>57</v>
      </c>
      <c r="Y50" s="26">
        <v>0</v>
      </c>
      <c r="Z50" s="26">
        <v>0</v>
      </c>
      <c r="AA50" s="26">
        <v>0</v>
      </c>
      <c r="AB50" s="27"/>
      <c r="AC50" s="21"/>
      <c r="AD50" s="21"/>
      <c r="AE50" s="74" t="s">
        <v>84</v>
      </c>
      <c r="AF50" s="61"/>
      <c r="AG50" s="61"/>
      <c r="AH50" s="17">
        <f t="shared" si="5"/>
        <v>0</v>
      </c>
      <c r="AI50" s="17">
        <f t="shared" si="6"/>
        <v>0</v>
      </c>
      <c r="AJ50" s="17">
        <f t="shared" si="7"/>
        <v>0</v>
      </c>
      <c r="AK50" s="17">
        <f t="shared" si="8"/>
        <v>0</v>
      </c>
      <c r="AL50" s="17">
        <f t="shared" si="9"/>
        <v>0</v>
      </c>
    </row>
    <row r="51" spans="2:38" s="28" customFormat="1" ht="12">
      <c r="B51" s="21"/>
      <c r="C51" s="21"/>
      <c r="D51" s="21"/>
      <c r="E51" s="74" t="s">
        <v>29</v>
      </c>
      <c r="F51" s="61"/>
      <c r="G51" s="80"/>
      <c r="H51" s="11">
        <f t="shared" si="0"/>
        <v>283</v>
      </c>
      <c r="I51" s="11">
        <f t="shared" si="1"/>
        <v>148</v>
      </c>
      <c r="J51" s="30">
        <v>110</v>
      </c>
      <c r="K51" s="30">
        <v>0</v>
      </c>
      <c r="L51" s="30">
        <v>38</v>
      </c>
      <c r="M51" s="30">
        <v>0</v>
      </c>
      <c r="N51" s="30">
        <v>0</v>
      </c>
      <c r="O51" s="30">
        <v>0</v>
      </c>
      <c r="P51" s="11">
        <f t="shared" si="2"/>
        <v>0</v>
      </c>
      <c r="Q51" s="24"/>
      <c r="R51" s="25">
        <v>0</v>
      </c>
      <c r="S51" s="26">
        <v>0</v>
      </c>
      <c r="T51" s="20">
        <f t="shared" si="3"/>
        <v>88</v>
      </c>
      <c r="U51" s="26">
        <v>85</v>
      </c>
      <c r="V51" s="26">
        <v>3</v>
      </c>
      <c r="W51" s="20">
        <f t="shared" si="4"/>
        <v>47</v>
      </c>
      <c r="X51" s="26">
        <v>47</v>
      </c>
      <c r="Y51" s="26">
        <v>0</v>
      </c>
      <c r="Z51" s="26">
        <v>0</v>
      </c>
      <c r="AA51" s="26">
        <v>0</v>
      </c>
      <c r="AB51" s="27"/>
      <c r="AC51" s="21"/>
      <c r="AD51" s="21"/>
      <c r="AE51" s="74" t="s">
        <v>29</v>
      </c>
      <c r="AF51" s="61"/>
      <c r="AG51" s="61"/>
      <c r="AH51" s="17">
        <f t="shared" si="5"/>
        <v>0</v>
      </c>
      <c r="AI51" s="17">
        <f t="shared" si="6"/>
        <v>0</v>
      </c>
      <c r="AJ51" s="17">
        <f t="shared" si="7"/>
        <v>0</v>
      </c>
      <c r="AK51" s="17">
        <f t="shared" si="8"/>
        <v>0</v>
      </c>
      <c r="AL51" s="17">
        <f t="shared" si="9"/>
        <v>0</v>
      </c>
    </row>
    <row r="52" spans="2:38" s="28" customFormat="1" ht="12">
      <c r="B52" s="21"/>
      <c r="C52" s="21"/>
      <c r="D52" s="61" t="s">
        <v>55</v>
      </c>
      <c r="E52" s="61"/>
      <c r="F52" s="61"/>
      <c r="G52" s="80"/>
      <c r="H52" s="11">
        <f t="shared" si="0"/>
        <v>4721</v>
      </c>
      <c r="I52" s="11">
        <f t="shared" si="1"/>
        <v>1468</v>
      </c>
      <c r="J52" s="30">
        <v>1253</v>
      </c>
      <c r="K52" s="30">
        <v>0</v>
      </c>
      <c r="L52" s="30">
        <v>215</v>
      </c>
      <c r="M52" s="30">
        <v>0</v>
      </c>
      <c r="N52" s="30">
        <v>0</v>
      </c>
      <c r="O52" s="30">
        <v>0</v>
      </c>
      <c r="P52" s="11">
        <f t="shared" si="2"/>
        <v>210</v>
      </c>
      <c r="Q52" s="24"/>
      <c r="R52" s="25">
        <v>208</v>
      </c>
      <c r="S52" s="26">
        <v>2</v>
      </c>
      <c r="T52" s="20">
        <f t="shared" si="3"/>
        <v>1834</v>
      </c>
      <c r="U52" s="26">
        <v>1783</v>
      </c>
      <c r="V52" s="26">
        <v>51</v>
      </c>
      <c r="W52" s="20">
        <f t="shared" si="4"/>
        <v>1209</v>
      </c>
      <c r="X52" s="26">
        <v>1208</v>
      </c>
      <c r="Y52" s="26">
        <v>0</v>
      </c>
      <c r="Z52" s="26">
        <v>1</v>
      </c>
      <c r="AA52" s="26">
        <v>0</v>
      </c>
      <c r="AB52" s="27"/>
      <c r="AC52" s="21"/>
      <c r="AD52" s="61" t="s">
        <v>85</v>
      </c>
      <c r="AE52" s="61"/>
      <c r="AF52" s="61"/>
      <c r="AG52" s="61"/>
      <c r="AH52" s="17">
        <f t="shared" si="5"/>
        <v>0</v>
      </c>
      <c r="AI52" s="17">
        <f t="shared" si="6"/>
        <v>0</v>
      </c>
      <c r="AJ52" s="17">
        <f t="shared" si="7"/>
        <v>0</v>
      </c>
      <c r="AK52" s="17">
        <f t="shared" si="8"/>
        <v>0</v>
      </c>
      <c r="AL52" s="17">
        <f t="shared" si="9"/>
        <v>0</v>
      </c>
    </row>
    <row r="53" spans="2:38" s="28" customFormat="1" ht="12">
      <c r="B53" s="31"/>
      <c r="C53" s="31"/>
      <c r="D53" s="31"/>
      <c r="E53" s="72" t="s">
        <v>56</v>
      </c>
      <c r="F53" s="72"/>
      <c r="G53" s="22" t="s">
        <v>30</v>
      </c>
      <c r="H53" s="11">
        <f t="shared" si="0"/>
        <v>2189</v>
      </c>
      <c r="I53" s="11">
        <f t="shared" si="1"/>
        <v>403</v>
      </c>
      <c r="J53" s="30">
        <v>385</v>
      </c>
      <c r="K53" s="30">
        <v>0</v>
      </c>
      <c r="L53" s="30">
        <v>18</v>
      </c>
      <c r="M53" s="30">
        <v>0</v>
      </c>
      <c r="N53" s="30">
        <v>0</v>
      </c>
      <c r="O53" s="30">
        <v>0</v>
      </c>
      <c r="P53" s="11">
        <f t="shared" si="2"/>
        <v>210</v>
      </c>
      <c r="Q53" s="24"/>
      <c r="R53" s="25">
        <v>208</v>
      </c>
      <c r="S53" s="26">
        <v>2</v>
      </c>
      <c r="T53" s="20">
        <f t="shared" si="3"/>
        <v>1216</v>
      </c>
      <c r="U53" s="26">
        <v>1204</v>
      </c>
      <c r="V53" s="26">
        <v>12</v>
      </c>
      <c r="W53" s="20">
        <f t="shared" si="4"/>
        <v>360</v>
      </c>
      <c r="X53" s="26">
        <v>360</v>
      </c>
      <c r="Y53" s="26">
        <v>0</v>
      </c>
      <c r="Z53" s="26">
        <v>0</v>
      </c>
      <c r="AA53" s="26">
        <v>0</v>
      </c>
      <c r="AB53" s="32"/>
      <c r="AC53" s="31"/>
      <c r="AD53" s="31"/>
      <c r="AE53" s="72" t="s">
        <v>86</v>
      </c>
      <c r="AF53" s="72"/>
      <c r="AG53" s="21" t="s">
        <v>30</v>
      </c>
      <c r="AH53" s="17">
        <f t="shared" si="5"/>
        <v>0</v>
      </c>
      <c r="AI53" s="17">
        <f t="shared" si="6"/>
        <v>0</v>
      </c>
      <c r="AJ53" s="17">
        <f t="shared" si="7"/>
        <v>0</v>
      </c>
      <c r="AK53" s="17">
        <f t="shared" si="8"/>
        <v>0</v>
      </c>
      <c r="AL53" s="17">
        <f t="shared" si="9"/>
        <v>0</v>
      </c>
    </row>
    <row r="54" spans="2:38" s="28" customFormat="1" ht="12">
      <c r="B54" s="31"/>
      <c r="C54" s="31"/>
      <c r="D54" s="31"/>
      <c r="E54" s="75" t="s">
        <v>57</v>
      </c>
      <c r="F54" s="75"/>
      <c r="G54" s="22" t="s">
        <v>31</v>
      </c>
      <c r="H54" s="11">
        <f t="shared" si="0"/>
        <v>1727</v>
      </c>
      <c r="I54" s="11">
        <f t="shared" si="1"/>
        <v>584</v>
      </c>
      <c r="J54" s="30">
        <v>411</v>
      </c>
      <c r="K54" s="30">
        <v>0</v>
      </c>
      <c r="L54" s="30">
        <v>173</v>
      </c>
      <c r="M54" s="30">
        <v>0</v>
      </c>
      <c r="N54" s="30">
        <v>0</v>
      </c>
      <c r="O54" s="30">
        <v>0</v>
      </c>
      <c r="P54" s="11">
        <f t="shared" si="2"/>
        <v>0</v>
      </c>
      <c r="Q54" s="24"/>
      <c r="R54" s="25">
        <v>0</v>
      </c>
      <c r="S54" s="26">
        <v>0</v>
      </c>
      <c r="T54" s="20">
        <f t="shared" si="3"/>
        <v>452</v>
      </c>
      <c r="U54" s="26">
        <v>422</v>
      </c>
      <c r="V54" s="26">
        <v>30</v>
      </c>
      <c r="W54" s="20">
        <f t="shared" si="4"/>
        <v>691</v>
      </c>
      <c r="X54" s="26">
        <v>690</v>
      </c>
      <c r="Y54" s="26">
        <v>0</v>
      </c>
      <c r="Z54" s="26">
        <v>1</v>
      </c>
      <c r="AA54" s="26">
        <v>0</v>
      </c>
      <c r="AB54" s="32"/>
      <c r="AC54" s="31"/>
      <c r="AD54" s="31"/>
      <c r="AE54" s="75" t="s">
        <v>14</v>
      </c>
      <c r="AF54" s="75"/>
      <c r="AG54" s="21" t="s">
        <v>31</v>
      </c>
      <c r="AH54" s="17">
        <f t="shared" si="5"/>
        <v>0</v>
      </c>
      <c r="AI54" s="17">
        <f t="shared" si="6"/>
        <v>0</v>
      </c>
      <c r="AJ54" s="17">
        <f t="shared" si="7"/>
        <v>0</v>
      </c>
      <c r="AK54" s="17">
        <f t="shared" si="8"/>
        <v>0</v>
      </c>
      <c r="AL54" s="17">
        <f t="shared" si="9"/>
        <v>0</v>
      </c>
    </row>
    <row r="55" spans="2:38" s="18" customFormat="1" ht="15" customHeight="1">
      <c r="B55" s="33"/>
      <c r="C55" s="62" t="s">
        <v>104</v>
      </c>
      <c r="D55" s="62"/>
      <c r="E55" s="62"/>
      <c r="F55" s="62"/>
      <c r="G55" s="87"/>
      <c r="H55" s="11">
        <f t="shared" si="0"/>
        <v>72689</v>
      </c>
      <c r="I55" s="11">
        <f t="shared" si="1"/>
        <v>6341</v>
      </c>
      <c r="J55" s="34">
        <v>5356</v>
      </c>
      <c r="K55" s="34">
        <v>1</v>
      </c>
      <c r="L55" s="34">
        <v>971</v>
      </c>
      <c r="M55" s="34">
        <v>2</v>
      </c>
      <c r="N55" s="34">
        <v>14</v>
      </c>
      <c r="O55" s="34">
        <v>0</v>
      </c>
      <c r="P55" s="11">
        <f t="shared" si="2"/>
        <v>525</v>
      </c>
      <c r="Q55" s="13"/>
      <c r="R55" s="19">
        <v>501</v>
      </c>
      <c r="S55" s="20">
        <v>24</v>
      </c>
      <c r="T55" s="20">
        <f t="shared" si="3"/>
        <v>4089</v>
      </c>
      <c r="U55" s="20">
        <v>3925</v>
      </c>
      <c r="V55" s="20">
        <v>164</v>
      </c>
      <c r="W55" s="20">
        <f t="shared" si="4"/>
        <v>61734</v>
      </c>
      <c r="X55" s="20">
        <v>20982</v>
      </c>
      <c r="Y55" s="20">
        <v>6436</v>
      </c>
      <c r="Z55" s="20">
        <v>12990</v>
      </c>
      <c r="AA55" s="20">
        <v>27762</v>
      </c>
      <c r="AB55" s="35"/>
      <c r="AC55" s="62" t="s">
        <v>104</v>
      </c>
      <c r="AD55" s="62"/>
      <c r="AE55" s="62"/>
      <c r="AF55" s="62"/>
      <c r="AG55" s="62"/>
      <c r="AH55" s="17">
        <f t="shared" si="5"/>
        <v>0</v>
      </c>
      <c r="AI55" s="17">
        <f t="shared" si="6"/>
        <v>0</v>
      </c>
      <c r="AJ55" s="17">
        <f t="shared" si="7"/>
        <v>0</v>
      </c>
      <c r="AK55" s="17">
        <f t="shared" si="8"/>
        <v>0</v>
      </c>
      <c r="AL55" s="17">
        <f t="shared" si="9"/>
        <v>0</v>
      </c>
    </row>
    <row r="56" spans="2:38" s="28" customFormat="1" ht="12">
      <c r="B56" s="31"/>
      <c r="C56" s="31"/>
      <c r="D56" s="72" t="s">
        <v>58</v>
      </c>
      <c r="E56" s="72"/>
      <c r="F56" s="61" t="s">
        <v>59</v>
      </c>
      <c r="G56" s="80"/>
      <c r="H56" s="11">
        <f t="shared" si="0"/>
        <v>52598</v>
      </c>
      <c r="I56" s="11">
        <f t="shared" si="1"/>
        <v>33</v>
      </c>
      <c r="J56" s="30">
        <v>25</v>
      </c>
      <c r="K56" s="30">
        <v>1</v>
      </c>
      <c r="L56" s="30">
        <v>8</v>
      </c>
      <c r="M56" s="30">
        <v>2</v>
      </c>
      <c r="N56" s="30">
        <v>0</v>
      </c>
      <c r="O56" s="30">
        <v>0</v>
      </c>
      <c r="P56" s="11">
        <f t="shared" si="2"/>
        <v>0</v>
      </c>
      <c r="Q56" s="24"/>
      <c r="R56" s="25">
        <v>0</v>
      </c>
      <c r="S56" s="26">
        <v>0</v>
      </c>
      <c r="T56" s="20">
        <f t="shared" si="3"/>
        <v>892</v>
      </c>
      <c r="U56" s="26">
        <v>865</v>
      </c>
      <c r="V56" s="26">
        <v>27</v>
      </c>
      <c r="W56" s="20">
        <f t="shared" si="4"/>
        <v>51673</v>
      </c>
      <c r="X56" s="26">
        <v>13281</v>
      </c>
      <c r="Y56" s="26">
        <v>6414</v>
      </c>
      <c r="Z56" s="26">
        <v>11864</v>
      </c>
      <c r="AA56" s="26">
        <v>26528</v>
      </c>
      <c r="AB56" s="32"/>
      <c r="AC56" s="31"/>
      <c r="AD56" s="72" t="s">
        <v>39</v>
      </c>
      <c r="AE56" s="72"/>
      <c r="AF56" s="61" t="s">
        <v>32</v>
      </c>
      <c r="AG56" s="61"/>
      <c r="AH56" s="17">
        <f t="shared" si="5"/>
        <v>0</v>
      </c>
      <c r="AI56" s="17">
        <f t="shared" si="6"/>
        <v>0</v>
      </c>
      <c r="AJ56" s="17">
        <f t="shared" si="7"/>
        <v>0</v>
      </c>
      <c r="AK56" s="17">
        <f t="shared" si="8"/>
        <v>0</v>
      </c>
      <c r="AL56" s="17">
        <f t="shared" si="9"/>
        <v>0</v>
      </c>
    </row>
    <row r="57" spans="2:38" s="28" customFormat="1" ht="12">
      <c r="B57" s="31"/>
      <c r="C57" s="31"/>
      <c r="D57" s="72" t="s">
        <v>58</v>
      </c>
      <c r="E57" s="72"/>
      <c r="F57" s="61" t="s">
        <v>60</v>
      </c>
      <c r="G57" s="80"/>
      <c r="H57" s="11">
        <f t="shared" si="0"/>
        <v>2547</v>
      </c>
      <c r="I57" s="11">
        <f t="shared" si="1"/>
        <v>2203</v>
      </c>
      <c r="J57" s="30">
        <v>1940</v>
      </c>
      <c r="K57" s="30">
        <v>0</v>
      </c>
      <c r="L57" s="30">
        <v>263</v>
      </c>
      <c r="M57" s="30">
        <v>0</v>
      </c>
      <c r="N57" s="30">
        <v>0</v>
      </c>
      <c r="O57" s="30">
        <v>0</v>
      </c>
      <c r="P57" s="11">
        <f t="shared" si="2"/>
        <v>29</v>
      </c>
      <c r="Q57" s="24"/>
      <c r="R57" s="25">
        <v>29</v>
      </c>
      <c r="S57" s="26">
        <v>0</v>
      </c>
      <c r="T57" s="20">
        <f t="shared" si="3"/>
        <v>197</v>
      </c>
      <c r="U57" s="26">
        <v>187</v>
      </c>
      <c r="V57" s="26">
        <v>10</v>
      </c>
      <c r="W57" s="20">
        <f t="shared" si="4"/>
        <v>118</v>
      </c>
      <c r="X57" s="26">
        <v>118</v>
      </c>
      <c r="Y57" s="26">
        <v>0</v>
      </c>
      <c r="Z57" s="26">
        <v>0</v>
      </c>
      <c r="AA57" s="26">
        <v>0</v>
      </c>
      <c r="AB57" s="32"/>
      <c r="AC57" s="31"/>
      <c r="AD57" s="72" t="s">
        <v>39</v>
      </c>
      <c r="AE57" s="72"/>
      <c r="AF57" s="61" t="s">
        <v>33</v>
      </c>
      <c r="AG57" s="61"/>
      <c r="AH57" s="17">
        <f t="shared" si="5"/>
        <v>0</v>
      </c>
      <c r="AI57" s="17">
        <f t="shared" si="6"/>
        <v>0</v>
      </c>
      <c r="AJ57" s="17">
        <f t="shared" si="7"/>
        <v>0</v>
      </c>
      <c r="AK57" s="17">
        <f t="shared" si="8"/>
        <v>0</v>
      </c>
      <c r="AL57" s="17">
        <f t="shared" si="9"/>
        <v>0</v>
      </c>
    </row>
    <row r="58" spans="2:38" s="28" customFormat="1" ht="12">
      <c r="B58" s="31"/>
      <c r="C58" s="31"/>
      <c r="D58" s="72" t="s">
        <v>58</v>
      </c>
      <c r="E58" s="72"/>
      <c r="F58" s="61" t="s">
        <v>34</v>
      </c>
      <c r="G58" s="80"/>
      <c r="H58" s="11">
        <f t="shared" si="0"/>
        <v>5601</v>
      </c>
      <c r="I58" s="11">
        <f t="shared" si="1"/>
        <v>1720</v>
      </c>
      <c r="J58" s="30">
        <v>1441</v>
      </c>
      <c r="K58" s="30">
        <v>0</v>
      </c>
      <c r="L58" s="30">
        <v>265</v>
      </c>
      <c r="M58" s="30">
        <v>0</v>
      </c>
      <c r="N58" s="30">
        <v>14</v>
      </c>
      <c r="O58" s="30">
        <v>0</v>
      </c>
      <c r="P58" s="11">
        <f t="shared" si="2"/>
        <v>167</v>
      </c>
      <c r="Q58" s="24"/>
      <c r="R58" s="25">
        <v>158</v>
      </c>
      <c r="S58" s="26">
        <v>9</v>
      </c>
      <c r="T58" s="20">
        <f t="shared" si="3"/>
        <v>541</v>
      </c>
      <c r="U58" s="26">
        <v>528</v>
      </c>
      <c r="V58" s="26">
        <v>13</v>
      </c>
      <c r="W58" s="20">
        <f t="shared" si="4"/>
        <v>3173</v>
      </c>
      <c r="X58" s="26">
        <v>2551</v>
      </c>
      <c r="Y58" s="26">
        <v>0</v>
      </c>
      <c r="Z58" s="26">
        <v>622</v>
      </c>
      <c r="AA58" s="26">
        <v>0</v>
      </c>
      <c r="AB58" s="32"/>
      <c r="AC58" s="31"/>
      <c r="AD58" s="72" t="s">
        <v>39</v>
      </c>
      <c r="AE58" s="72"/>
      <c r="AF58" s="61" t="s">
        <v>34</v>
      </c>
      <c r="AG58" s="61"/>
      <c r="AH58" s="17">
        <f t="shared" si="5"/>
        <v>0</v>
      </c>
      <c r="AI58" s="17">
        <f t="shared" si="6"/>
        <v>0</v>
      </c>
      <c r="AJ58" s="17">
        <f t="shared" si="7"/>
        <v>0</v>
      </c>
      <c r="AK58" s="17">
        <f t="shared" si="8"/>
        <v>0</v>
      </c>
      <c r="AL58" s="17">
        <f t="shared" si="9"/>
        <v>0</v>
      </c>
    </row>
    <row r="59" spans="2:38" s="28" customFormat="1" ht="12">
      <c r="B59" s="31"/>
      <c r="C59" s="31"/>
      <c r="D59" s="72" t="s">
        <v>61</v>
      </c>
      <c r="E59" s="72"/>
      <c r="F59" s="61" t="s">
        <v>62</v>
      </c>
      <c r="G59" s="80"/>
      <c r="H59" s="11">
        <f t="shared" si="0"/>
        <v>413</v>
      </c>
      <c r="I59" s="11">
        <f t="shared" si="1"/>
        <v>66</v>
      </c>
      <c r="J59" s="30">
        <v>63</v>
      </c>
      <c r="K59" s="30">
        <v>0</v>
      </c>
      <c r="L59" s="30">
        <v>3</v>
      </c>
      <c r="M59" s="30">
        <v>0</v>
      </c>
      <c r="N59" s="30">
        <v>0</v>
      </c>
      <c r="O59" s="30">
        <v>0</v>
      </c>
      <c r="P59" s="11">
        <f t="shared" si="2"/>
        <v>31</v>
      </c>
      <c r="Q59" s="24"/>
      <c r="R59" s="25">
        <v>31</v>
      </c>
      <c r="S59" s="26">
        <v>0</v>
      </c>
      <c r="T59" s="20">
        <f t="shared" si="3"/>
        <v>284</v>
      </c>
      <c r="U59" s="26">
        <v>277</v>
      </c>
      <c r="V59" s="26">
        <v>7</v>
      </c>
      <c r="W59" s="20">
        <f t="shared" si="4"/>
        <v>32</v>
      </c>
      <c r="X59" s="26">
        <v>32</v>
      </c>
      <c r="Y59" s="26">
        <v>0</v>
      </c>
      <c r="Z59" s="26">
        <v>0</v>
      </c>
      <c r="AA59" s="26">
        <v>0</v>
      </c>
      <c r="AB59" s="32"/>
      <c r="AC59" s="31"/>
      <c r="AD59" s="72" t="s">
        <v>36</v>
      </c>
      <c r="AE59" s="72"/>
      <c r="AF59" s="61" t="s">
        <v>37</v>
      </c>
      <c r="AG59" s="61"/>
      <c r="AH59" s="17">
        <f t="shared" si="5"/>
        <v>0</v>
      </c>
      <c r="AI59" s="17">
        <f t="shared" si="6"/>
        <v>0</v>
      </c>
      <c r="AJ59" s="17">
        <f t="shared" si="7"/>
        <v>0</v>
      </c>
      <c r="AK59" s="17">
        <f t="shared" si="8"/>
        <v>0</v>
      </c>
      <c r="AL59" s="17">
        <f t="shared" si="9"/>
        <v>0</v>
      </c>
    </row>
    <row r="60" spans="2:38" s="28" customFormat="1" ht="12" customHeight="1">
      <c r="B60" s="31"/>
      <c r="C60" s="31"/>
      <c r="D60" s="72" t="s">
        <v>61</v>
      </c>
      <c r="E60" s="72"/>
      <c r="F60" s="73" t="s">
        <v>115</v>
      </c>
      <c r="G60" s="79"/>
      <c r="H60" s="11">
        <f t="shared" si="0"/>
        <v>107</v>
      </c>
      <c r="I60" s="11">
        <f t="shared" si="1"/>
        <v>28</v>
      </c>
      <c r="J60" s="30">
        <v>26</v>
      </c>
      <c r="K60" s="30">
        <v>0</v>
      </c>
      <c r="L60" s="30">
        <v>2</v>
      </c>
      <c r="M60" s="30">
        <v>0</v>
      </c>
      <c r="N60" s="30">
        <v>0</v>
      </c>
      <c r="O60" s="30">
        <v>0</v>
      </c>
      <c r="P60" s="11">
        <f t="shared" si="2"/>
        <v>8</v>
      </c>
      <c r="Q60" s="24"/>
      <c r="R60" s="25">
        <v>7</v>
      </c>
      <c r="S60" s="26">
        <v>1</v>
      </c>
      <c r="T60" s="20">
        <f t="shared" si="3"/>
        <v>61</v>
      </c>
      <c r="U60" s="26">
        <v>61</v>
      </c>
      <c r="V60" s="26">
        <v>0</v>
      </c>
      <c r="W60" s="20">
        <f t="shared" si="4"/>
        <v>10</v>
      </c>
      <c r="X60" s="26">
        <v>10</v>
      </c>
      <c r="Y60" s="26">
        <v>0</v>
      </c>
      <c r="Z60" s="26">
        <v>0</v>
      </c>
      <c r="AA60" s="26">
        <v>0</v>
      </c>
      <c r="AB60" s="32"/>
      <c r="AC60" s="31"/>
      <c r="AD60" s="72" t="s">
        <v>36</v>
      </c>
      <c r="AE60" s="72"/>
      <c r="AF60" s="73" t="s">
        <v>115</v>
      </c>
      <c r="AG60" s="73"/>
      <c r="AH60" s="17">
        <f t="shared" si="5"/>
        <v>0</v>
      </c>
      <c r="AI60" s="17">
        <f t="shared" si="6"/>
        <v>0</v>
      </c>
      <c r="AJ60" s="17">
        <f t="shared" si="7"/>
        <v>0</v>
      </c>
      <c r="AK60" s="17">
        <f t="shared" si="8"/>
        <v>0</v>
      </c>
      <c r="AL60" s="17">
        <f t="shared" si="9"/>
        <v>0</v>
      </c>
    </row>
    <row r="61" spans="2:38" s="28" customFormat="1" ht="12">
      <c r="B61" s="31"/>
      <c r="C61" s="31"/>
      <c r="D61" s="72" t="s">
        <v>61</v>
      </c>
      <c r="E61" s="72"/>
      <c r="F61" s="61" t="s">
        <v>38</v>
      </c>
      <c r="G61" s="80"/>
      <c r="H61" s="11">
        <f t="shared" si="0"/>
        <v>2989</v>
      </c>
      <c r="I61" s="11">
        <f t="shared" si="1"/>
        <v>9</v>
      </c>
      <c r="J61" s="30">
        <v>9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1">
        <f t="shared" si="2"/>
        <v>9</v>
      </c>
      <c r="Q61" s="24"/>
      <c r="R61" s="25">
        <v>9</v>
      </c>
      <c r="S61" s="26">
        <v>0</v>
      </c>
      <c r="T61" s="20">
        <f t="shared" si="3"/>
        <v>252</v>
      </c>
      <c r="U61" s="26">
        <v>246</v>
      </c>
      <c r="V61" s="26">
        <v>6</v>
      </c>
      <c r="W61" s="20">
        <f t="shared" si="4"/>
        <v>2719</v>
      </c>
      <c r="X61" s="26">
        <v>999</v>
      </c>
      <c r="Y61" s="26">
        <v>22</v>
      </c>
      <c r="Z61" s="26">
        <v>486</v>
      </c>
      <c r="AA61" s="26">
        <v>1234</v>
      </c>
      <c r="AB61" s="32"/>
      <c r="AC61" s="31"/>
      <c r="AD61" s="72" t="s">
        <v>36</v>
      </c>
      <c r="AE61" s="72"/>
      <c r="AF61" s="61" t="s">
        <v>38</v>
      </c>
      <c r="AG61" s="61"/>
      <c r="AH61" s="17">
        <f t="shared" si="5"/>
        <v>0</v>
      </c>
      <c r="AI61" s="17">
        <f t="shared" si="6"/>
        <v>0</v>
      </c>
      <c r="AJ61" s="17">
        <f t="shared" si="7"/>
        <v>0</v>
      </c>
      <c r="AK61" s="17">
        <f t="shared" si="8"/>
        <v>0</v>
      </c>
      <c r="AL61" s="17">
        <f t="shared" si="9"/>
        <v>0</v>
      </c>
    </row>
    <row r="62" spans="2:38" s="28" customFormat="1" ht="12" thickBot="1">
      <c r="B62" s="36"/>
      <c r="C62" s="36"/>
      <c r="D62" s="70" t="s">
        <v>56</v>
      </c>
      <c r="E62" s="70"/>
      <c r="F62" s="71" t="s">
        <v>40</v>
      </c>
      <c r="G62" s="78"/>
      <c r="H62" s="11">
        <f t="shared" si="0"/>
        <v>5864</v>
      </c>
      <c r="I62" s="11">
        <f t="shared" si="1"/>
        <v>1998</v>
      </c>
      <c r="J62" s="37">
        <v>1619</v>
      </c>
      <c r="K62" s="37">
        <v>0</v>
      </c>
      <c r="L62" s="37">
        <v>379</v>
      </c>
      <c r="M62" s="37">
        <v>0</v>
      </c>
      <c r="N62" s="37">
        <v>0</v>
      </c>
      <c r="O62" s="38">
        <v>0</v>
      </c>
      <c r="P62" s="11">
        <f t="shared" si="2"/>
        <v>255</v>
      </c>
      <c r="Q62" s="24"/>
      <c r="R62" s="39">
        <v>243</v>
      </c>
      <c r="S62" s="40">
        <v>12</v>
      </c>
      <c r="T62" s="41">
        <f t="shared" si="3"/>
        <v>1150</v>
      </c>
      <c r="U62" s="40">
        <v>1077</v>
      </c>
      <c r="V62" s="40">
        <v>73</v>
      </c>
      <c r="W62" s="41">
        <f t="shared" si="4"/>
        <v>2461</v>
      </c>
      <c r="X62" s="40">
        <v>2444</v>
      </c>
      <c r="Y62" s="40">
        <v>0</v>
      </c>
      <c r="Z62" s="40">
        <v>17</v>
      </c>
      <c r="AA62" s="40">
        <v>0</v>
      </c>
      <c r="AB62" s="42"/>
      <c r="AC62" s="36"/>
      <c r="AD62" s="70" t="s">
        <v>14</v>
      </c>
      <c r="AE62" s="70"/>
      <c r="AF62" s="71" t="s">
        <v>40</v>
      </c>
      <c r="AG62" s="71"/>
      <c r="AH62" s="17">
        <f t="shared" si="5"/>
        <v>0</v>
      </c>
      <c r="AI62" s="17">
        <f t="shared" si="6"/>
        <v>0</v>
      </c>
      <c r="AJ62" s="17">
        <f t="shared" si="7"/>
        <v>0</v>
      </c>
      <c r="AK62" s="17">
        <f t="shared" si="8"/>
        <v>0</v>
      </c>
      <c r="AL62" s="17">
        <f t="shared" si="9"/>
        <v>0</v>
      </c>
    </row>
    <row r="63" spans="2:33" ht="12">
      <c r="B63" s="77" t="s">
        <v>0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28"/>
      <c r="R63" s="94" t="s">
        <v>114</v>
      </c>
      <c r="S63" s="94"/>
      <c r="T63" s="94"/>
      <c r="U63" s="94"/>
      <c r="V63" s="94"/>
      <c r="W63" s="94"/>
      <c r="X63" s="94"/>
      <c r="Y63" s="94"/>
      <c r="Z63" s="94"/>
      <c r="AA63" s="94"/>
      <c r="AB63" s="77"/>
      <c r="AC63" s="77"/>
      <c r="AD63" s="77"/>
      <c r="AE63" s="77"/>
      <c r="AF63" s="77"/>
      <c r="AG63" s="77"/>
    </row>
    <row r="65" spans="7:8" ht="12">
      <c r="G65" s="43" t="s">
        <v>118</v>
      </c>
      <c r="H65" s="43"/>
    </row>
    <row r="66" spans="7:28" ht="12">
      <c r="G66" s="43" t="s">
        <v>119</v>
      </c>
      <c r="H66" s="44">
        <f>SUM(H8,H21,H28,H32,H47,H55)-H7</f>
        <v>0</v>
      </c>
      <c r="I66" s="44">
        <f aca="true" t="shared" si="10" ref="I66:AB66">SUM(I8,I21,I28,I32,I47,I55)-I7</f>
        <v>0</v>
      </c>
      <c r="J66" s="44">
        <f t="shared" si="10"/>
        <v>0</v>
      </c>
      <c r="K66" s="44">
        <f t="shared" si="10"/>
        <v>0</v>
      </c>
      <c r="L66" s="44">
        <f t="shared" si="10"/>
        <v>0</v>
      </c>
      <c r="M66" s="44">
        <f t="shared" si="10"/>
        <v>0</v>
      </c>
      <c r="N66" s="44">
        <f t="shared" si="10"/>
        <v>0</v>
      </c>
      <c r="O66" s="44">
        <f t="shared" si="10"/>
        <v>0</v>
      </c>
      <c r="P66" s="44">
        <f t="shared" si="10"/>
        <v>0</v>
      </c>
      <c r="Q66" s="44"/>
      <c r="R66" s="44">
        <f t="shared" si="10"/>
        <v>0</v>
      </c>
      <c r="S66" s="44">
        <f t="shared" si="10"/>
        <v>0</v>
      </c>
      <c r="T66" s="44">
        <f t="shared" si="10"/>
        <v>0</v>
      </c>
      <c r="U66" s="44">
        <f t="shared" si="10"/>
        <v>0</v>
      </c>
      <c r="V66" s="44">
        <f t="shared" si="10"/>
        <v>0</v>
      </c>
      <c r="W66" s="44">
        <f t="shared" si="10"/>
        <v>0</v>
      </c>
      <c r="X66" s="44">
        <f t="shared" si="10"/>
        <v>0</v>
      </c>
      <c r="Y66" s="44">
        <f t="shared" si="10"/>
        <v>0</v>
      </c>
      <c r="Z66" s="44">
        <f t="shared" si="10"/>
        <v>0</v>
      </c>
      <c r="AA66" s="44">
        <f t="shared" si="10"/>
        <v>0</v>
      </c>
      <c r="AB66" s="44">
        <f t="shared" si="10"/>
        <v>0</v>
      </c>
    </row>
    <row r="67" spans="7:33" ht="12">
      <c r="G67" s="43" t="s">
        <v>120</v>
      </c>
      <c r="H67" s="44">
        <f>SUM(H9,H14,H19,H20)-H8</f>
        <v>0</v>
      </c>
      <c r="I67" s="44">
        <f aca="true" t="shared" si="11" ref="I67:AB67">SUM(I9,I14,I19,I20)-I8</f>
        <v>0</v>
      </c>
      <c r="J67" s="44">
        <f t="shared" si="11"/>
        <v>0</v>
      </c>
      <c r="K67" s="44">
        <f t="shared" si="11"/>
        <v>0</v>
      </c>
      <c r="L67" s="44">
        <f t="shared" si="11"/>
        <v>0</v>
      </c>
      <c r="M67" s="44">
        <f t="shared" si="11"/>
        <v>0</v>
      </c>
      <c r="N67" s="44">
        <f t="shared" si="11"/>
        <v>0</v>
      </c>
      <c r="O67" s="44">
        <f t="shared" si="11"/>
        <v>0</v>
      </c>
      <c r="P67" s="44">
        <f t="shared" si="11"/>
        <v>0</v>
      </c>
      <c r="Q67" s="44"/>
      <c r="R67" s="44">
        <f t="shared" si="11"/>
        <v>0</v>
      </c>
      <c r="S67" s="44">
        <f t="shared" si="11"/>
        <v>0</v>
      </c>
      <c r="T67" s="44">
        <f t="shared" si="11"/>
        <v>0</v>
      </c>
      <c r="U67" s="44">
        <f t="shared" si="11"/>
        <v>0</v>
      </c>
      <c r="V67" s="44">
        <f t="shared" si="11"/>
        <v>0</v>
      </c>
      <c r="W67" s="44">
        <f t="shared" si="11"/>
        <v>0</v>
      </c>
      <c r="X67" s="44">
        <f t="shared" si="11"/>
        <v>0</v>
      </c>
      <c r="Y67" s="44">
        <f t="shared" si="11"/>
        <v>0</v>
      </c>
      <c r="Z67" s="44">
        <f t="shared" si="11"/>
        <v>0</v>
      </c>
      <c r="AA67" s="44">
        <f t="shared" si="11"/>
        <v>0</v>
      </c>
      <c r="AB67" s="44">
        <f t="shared" si="11"/>
        <v>0</v>
      </c>
      <c r="AC67" s="2"/>
      <c r="AD67" s="2"/>
      <c r="AE67" s="2"/>
      <c r="AF67" s="2"/>
      <c r="AG67" s="2"/>
    </row>
    <row r="68" spans="7:33" ht="12">
      <c r="G68" s="43" t="s">
        <v>2</v>
      </c>
      <c r="H68" s="44">
        <f>SUM(H10:H13)-H9</f>
        <v>0</v>
      </c>
      <c r="I68" s="44">
        <f aca="true" t="shared" si="12" ref="I68:AB68">SUM(I10:I13)-I9</f>
        <v>0</v>
      </c>
      <c r="J68" s="44">
        <f t="shared" si="12"/>
        <v>0</v>
      </c>
      <c r="K68" s="44">
        <f t="shared" si="12"/>
        <v>0</v>
      </c>
      <c r="L68" s="44">
        <f t="shared" si="12"/>
        <v>0</v>
      </c>
      <c r="M68" s="44">
        <f t="shared" si="12"/>
        <v>0</v>
      </c>
      <c r="N68" s="44">
        <f t="shared" si="12"/>
        <v>0</v>
      </c>
      <c r="O68" s="44">
        <f t="shared" si="12"/>
        <v>0</v>
      </c>
      <c r="P68" s="44">
        <f t="shared" si="12"/>
        <v>0</v>
      </c>
      <c r="Q68" s="44"/>
      <c r="R68" s="44">
        <f t="shared" si="12"/>
        <v>0</v>
      </c>
      <c r="S68" s="44">
        <f t="shared" si="12"/>
        <v>0</v>
      </c>
      <c r="T68" s="44">
        <f t="shared" si="12"/>
        <v>0</v>
      </c>
      <c r="U68" s="44">
        <f t="shared" si="12"/>
        <v>0</v>
      </c>
      <c r="V68" s="44">
        <f t="shared" si="12"/>
        <v>0</v>
      </c>
      <c r="W68" s="44">
        <f t="shared" si="12"/>
        <v>0</v>
      </c>
      <c r="X68" s="44">
        <f t="shared" si="12"/>
        <v>0</v>
      </c>
      <c r="Y68" s="44">
        <f t="shared" si="12"/>
        <v>0</v>
      </c>
      <c r="Z68" s="44">
        <f t="shared" si="12"/>
        <v>0</v>
      </c>
      <c r="AA68" s="44">
        <f t="shared" si="12"/>
        <v>0</v>
      </c>
      <c r="AB68" s="44">
        <f t="shared" si="12"/>
        <v>0</v>
      </c>
      <c r="AC68" s="2"/>
      <c r="AD68" s="2"/>
      <c r="AE68" s="2"/>
      <c r="AF68" s="2"/>
      <c r="AG68" s="2"/>
    </row>
    <row r="69" spans="7:28" ht="12">
      <c r="G69" s="43" t="s">
        <v>121</v>
      </c>
      <c r="H69" s="44">
        <f>SUM(H15:H18)-H14</f>
        <v>0</v>
      </c>
      <c r="I69" s="44">
        <f aca="true" t="shared" si="13" ref="I69:AB69">SUM(I15:I18)-I14</f>
        <v>0</v>
      </c>
      <c r="J69" s="44">
        <f t="shared" si="13"/>
        <v>0</v>
      </c>
      <c r="K69" s="44">
        <f t="shared" si="13"/>
        <v>0</v>
      </c>
      <c r="L69" s="44">
        <f t="shared" si="13"/>
        <v>0</v>
      </c>
      <c r="M69" s="44">
        <f t="shared" si="13"/>
        <v>0</v>
      </c>
      <c r="N69" s="44">
        <f t="shared" si="13"/>
        <v>0</v>
      </c>
      <c r="O69" s="44">
        <f t="shared" si="13"/>
        <v>0</v>
      </c>
      <c r="P69" s="44">
        <f t="shared" si="13"/>
        <v>0</v>
      </c>
      <c r="Q69" s="44"/>
      <c r="R69" s="44">
        <f t="shared" si="13"/>
        <v>0</v>
      </c>
      <c r="S69" s="44">
        <f t="shared" si="13"/>
        <v>0</v>
      </c>
      <c r="T69" s="44">
        <f t="shared" si="13"/>
        <v>0</v>
      </c>
      <c r="U69" s="44">
        <f t="shared" si="13"/>
        <v>0</v>
      </c>
      <c r="V69" s="44">
        <f t="shared" si="13"/>
        <v>0</v>
      </c>
      <c r="W69" s="44">
        <f t="shared" si="13"/>
        <v>0</v>
      </c>
      <c r="X69" s="44">
        <f t="shared" si="13"/>
        <v>0</v>
      </c>
      <c r="Y69" s="44">
        <f t="shared" si="13"/>
        <v>0</v>
      </c>
      <c r="Z69" s="44">
        <f t="shared" si="13"/>
        <v>0</v>
      </c>
      <c r="AA69" s="44">
        <f t="shared" si="13"/>
        <v>0</v>
      </c>
      <c r="AB69" s="44">
        <f t="shared" si="13"/>
        <v>0</v>
      </c>
    </row>
    <row r="70" spans="7:28" ht="12">
      <c r="G70" s="43" t="s">
        <v>122</v>
      </c>
      <c r="H70" s="44">
        <f>SUM(H22:H24,H26:H27)-H21</f>
        <v>0</v>
      </c>
      <c r="I70" s="44">
        <f aca="true" t="shared" si="14" ref="I70:AB70">SUM(I22:I24,I26:I27)-I21</f>
        <v>0</v>
      </c>
      <c r="J70" s="44">
        <f t="shared" si="14"/>
        <v>0</v>
      </c>
      <c r="K70" s="44">
        <f t="shared" si="14"/>
        <v>0</v>
      </c>
      <c r="L70" s="44">
        <f t="shared" si="14"/>
        <v>0</v>
      </c>
      <c r="M70" s="44">
        <f t="shared" si="14"/>
        <v>0</v>
      </c>
      <c r="N70" s="44">
        <f t="shared" si="14"/>
        <v>0</v>
      </c>
      <c r="O70" s="44">
        <f t="shared" si="14"/>
        <v>0</v>
      </c>
      <c r="P70" s="44">
        <f t="shared" si="14"/>
        <v>0</v>
      </c>
      <c r="Q70" s="44"/>
      <c r="R70" s="44">
        <f t="shared" si="14"/>
        <v>0</v>
      </c>
      <c r="S70" s="44">
        <f t="shared" si="14"/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</row>
    <row r="71" spans="7:28" ht="12">
      <c r="G71" s="43" t="s">
        <v>123</v>
      </c>
      <c r="H71" s="44">
        <f>SUM(H29:H31)-H28</f>
        <v>0</v>
      </c>
      <c r="I71" s="44">
        <f aca="true" t="shared" si="15" ref="I71:AB71">SUM(I29:I31)-I28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/>
      <c r="R71" s="44">
        <f t="shared" si="15"/>
        <v>0</v>
      </c>
      <c r="S71" s="44">
        <f t="shared" si="15"/>
        <v>0</v>
      </c>
      <c r="T71" s="44">
        <f t="shared" si="15"/>
        <v>0</v>
      </c>
      <c r="U71" s="44">
        <f t="shared" si="15"/>
        <v>0</v>
      </c>
      <c r="V71" s="44">
        <f t="shared" si="15"/>
        <v>0</v>
      </c>
      <c r="W71" s="44">
        <f t="shared" si="15"/>
        <v>0</v>
      </c>
      <c r="X71" s="44">
        <f t="shared" si="15"/>
        <v>0</v>
      </c>
      <c r="Y71" s="44">
        <f t="shared" si="15"/>
        <v>0</v>
      </c>
      <c r="Z71" s="44">
        <f t="shared" si="15"/>
        <v>0</v>
      </c>
      <c r="AA71" s="44">
        <f t="shared" si="15"/>
        <v>0</v>
      </c>
      <c r="AB71" s="44">
        <f t="shared" si="15"/>
        <v>0</v>
      </c>
    </row>
    <row r="72" spans="7:28" ht="12">
      <c r="G72" s="43" t="s">
        <v>124</v>
      </c>
      <c r="H72" s="44">
        <f>SUM(H33:H34,H37,H43,H45:H46)-H32</f>
        <v>0</v>
      </c>
      <c r="I72" s="44">
        <f aca="true" t="shared" si="16" ref="I72:AB72">SUM(I33:I34,I37,I43,I45:I46)-I32</f>
        <v>0</v>
      </c>
      <c r="J72" s="44">
        <f t="shared" si="16"/>
        <v>0</v>
      </c>
      <c r="K72" s="44">
        <f t="shared" si="16"/>
        <v>0</v>
      </c>
      <c r="L72" s="44">
        <f t="shared" si="16"/>
        <v>0</v>
      </c>
      <c r="M72" s="44">
        <f t="shared" si="16"/>
        <v>0</v>
      </c>
      <c r="N72" s="44">
        <f t="shared" si="16"/>
        <v>0</v>
      </c>
      <c r="O72" s="44">
        <f t="shared" si="16"/>
        <v>0</v>
      </c>
      <c r="P72" s="44">
        <f t="shared" si="16"/>
        <v>0</v>
      </c>
      <c r="Q72" s="44"/>
      <c r="R72" s="44">
        <f t="shared" si="16"/>
        <v>0</v>
      </c>
      <c r="S72" s="44">
        <f t="shared" si="16"/>
        <v>0</v>
      </c>
      <c r="T72" s="44">
        <f t="shared" si="16"/>
        <v>0</v>
      </c>
      <c r="U72" s="44">
        <f t="shared" si="16"/>
        <v>0</v>
      </c>
      <c r="V72" s="44">
        <f t="shared" si="16"/>
        <v>0</v>
      </c>
      <c r="W72" s="44">
        <f t="shared" si="16"/>
        <v>0</v>
      </c>
      <c r="X72" s="44">
        <f t="shared" si="16"/>
        <v>0</v>
      </c>
      <c r="Y72" s="44">
        <f t="shared" si="16"/>
        <v>0</v>
      </c>
      <c r="Z72" s="44">
        <f t="shared" si="16"/>
        <v>0</v>
      </c>
      <c r="AA72" s="44">
        <f t="shared" si="16"/>
        <v>0</v>
      </c>
      <c r="AB72" s="44">
        <f t="shared" si="16"/>
        <v>0</v>
      </c>
    </row>
    <row r="73" spans="7:28" ht="12">
      <c r="G73" s="43" t="s">
        <v>125</v>
      </c>
      <c r="H73" s="44">
        <f>SUM(H35:H36)-H34</f>
        <v>0</v>
      </c>
      <c r="I73" s="44">
        <f aca="true" t="shared" si="17" ref="I73:AB73">SUM(I35:I36)-I34</f>
        <v>0</v>
      </c>
      <c r="J73" s="44">
        <f t="shared" si="17"/>
        <v>0</v>
      </c>
      <c r="K73" s="44">
        <f t="shared" si="17"/>
        <v>0</v>
      </c>
      <c r="L73" s="44">
        <f t="shared" si="17"/>
        <v>0</v>
      </c>
      <c r="M73" s="44">
        <f t="shared" si="17"/>
        <v>0</v>
      </c>
      <c r="N73" s="44">
        <f t="shared" si="17"/>
        <v>0</v>
      </c>
      <c r="O73" s="44">
        <f t="shared" si="17"/>
        <v>0</v>
      </c>
      <c r="P73" s="44">
        <f t="shared" si="17"/>
        <v>0</v>
      </c>
      <c r="Q73" s="44"/>
      <c r="R73" s="44">
        <f t="shared" si="17"/>
        <v>0</v>
      </c>
      <c r="S73" s="44">
        <f t="shared" si="17"/>
        <v>0</v>
      </c>
      <c r="T73" s="44">
        <f t="shared" si="17"/>
        <v>0</v>
      </c>
      <c r="U73" s="44">
        <f t="shared" si="17"/>
        <v>0</v>
      </c>
      <c r="V73" s="44">
        <f t="shared" si="17"/>
        <v>0</v>
      </c>
      <c r="W73" s="44">
        <f t="shared" si="17"/>
        <v>0</v>
      </c>
      <c r="X73" s="44">
        <f t="shared" si="17"/>
        <v>0</v>
      </c>
      <c r="Y73" s="44">
        <f t="shared" si="17"/>
        <v>0</v>
      </c>
      <c r="Z73" s="44">
        <f t="shared" si="17"/>
        <v>0</v>
      </c>
      <c r="AA73" s="44">
        <f t="shared" si="17"/>
        <v>0</v>
      </c>
      <c r="AB73" s="44">
        <f t="shared" si="17"/>
        <v>0</v>
      </c>
    </row>
    <row r="74" spans="7:28" ht="12">
      <c r="G74" s="43" t="s">
        <v>126</v>
      </c>
      <c r="H74" s="44">
        <f>SUM(H38:H42)-H37</f>
        <v>0</v>
      </c>
      <c r="I74" s="44">
        <f aca="true" t="shared" si="18" ref="I74:AB74">SUM(I38:I42)-I37</f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44"/>
      <c r="R74" s="44">
        <f t="shared" si="18"/>
        <v>0</v>
      </c>
      <c r="S74" s="44">
        <f t="shared" si="18"/>
        <v>0</v>
      </c>
      <c r="T74" s="44">
        <f t="shared" si="18"/>
        <v>0</v>
      </c>
      <c r="U74" s="44">
        <f t="shared" si="18"/>
        <v>0</v>
      </c>
      <c r="V74" s="44">
        <f t="shared" si="18"/>
        <v>0</v>
      </c>
      <c r="W74" s="44">
        <f t="shared" si="18"/>
        <v>0</v>
      </c>
      <c r="X74" s="44">
        <f t="shared" si="18"/>
        <v>0</v>
      </c>
      <c r="Y74" s="44">
        <f t="shared" si="18"/>
        <v>0</v>
      </c>
      <c r="Z74" s="44">
        <f t="shared" si="18"/>
        <v>0</v>
      </c>
      <c r="AA74" s="44">
        <f t="shared" si="18"/>
        <v>0</v>
      </c>
      <c r="AB74" s="44">
        <f t="shared" si="18"/>
        <v>0</v>
      </c>
    </row>
    <row r="75" spans="7:28" ht="12">
      <c r="G75" s="43" t="s">
        <v>127</v>
      </c>
      <c r="H75" s="44">
        <f>SUM(H49:H51)-H48</f>
        <v>0</v>
      </c>
      <c r="I75" s="44">
        <f aca="true" t="shared" si="19" ref="I75:AB75">SUM(I49:I51)-I48</f>
        <v>0</v>
      </c>
      <c r="J75" s="44">
        <f t="shared" si="19"/>
        <v>0</v>
      </c>
      <c r="K75" s="44">
        <f t="shared" si="19"/>
        <v>0</v>
      </c>
      <c r="L75" s="44">
        <f t="shared" si="19"/>
        <v>0</v>
      </c>
      <c r="M75" s="44">
        <f t="shared" si="19"/>
        <v>0</v>
      </c>
      <c r="N75" s="44">
        <f t="shared" si="19"/>
        <v>0</v>
      </c>
      <c r="O75" s="44">
        <f t="shared" si="19"/>
        <v>0</v>
      </c>
      <c r="P75" s="44">
        <f t="shared" si="19"/>
        <v>0</v>
      </c>
      <c r="Q75" s="44"/>
      <c r="R75" s="44">
        <f t="shared" si="19"/>
        <v>0</v>
      </c>
      <c r="S75" s="44">
        <f t="shared" si="19"/>
        <v>0</v>
      </c>
      <c r="T75" s="44">
        <f t="shared" si="19"/>
        <v>0</v>
      </c>
      <c r="U75" s="44">
        <f t="shared" si="19"/>
        <v>0</v>
      </c>
      <c r="V75" s="44">
        <f t="shared" si="19"/>
        <v>0</v>
      </c>
      <c r="W75" s="44">
        <f t="shared" si="19"/>
        <v>0</v>
      </c>
      <c r="X75" s="44">
        <f t="shared" si="19"/>
        <v>0</v>
      </c>
      <c r="Y75" s="44">
        <f t="shared" si="19"/>
        <v>0</v>
      </c>
      <c r="Z75" s="44">
        <f t="shared" si="19"/>
        <v>0</v>
      </c>
      <c r="AA75" s="44">
        <f t="shared" si="19"/>
        <v>0</v>
      </c>
      <c r="AB75" s="44">
        <f t="shared" si="19"/>
        <v>0</v>
      </c>
    </row>
    <row r="76" spans="8:27" ht="12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</sheetData>
  <sheetProtection/>
  <mergeCells count="152"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D23:AG23"/>
    <mergeCell ref="AD24:AG24"/>
    <mergeCell ref="AE25:AF25"/>
    <mergeCell ref="AD26:AG26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AE41:AG41"/>
    <mergeCell ref="AE42:AG42"/>
    <mergeCell ref="AE51:AG51"/>
    <mergeCell ref="AE54:AF54"/>
    <mergeCell ref="AD52:AG52"/>
    <mergeCell ref="AE53:AF53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2022-07-28T02:34:38Z</dcterms:created>
  <dcterms:modified xsi:type="dcterms:W3CDTF">2022-07-28T02:34:38Z</dcterms:modified>
  <cp:category/>
  <cp:version/>
  <cp:contentType/>
  <cp:contentStatus/>
</cp:coreProperties>
</file>