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2" yWindow="32767" windowWidth="7680" windowHeight="7536" tabRatio="700" activeTab="0"/>
  </bookViews>
  <sheets>
    <sheet name="Sheet1" sheetId="1" r:id="rId1"/>
  </sheets>
  <definedNames>
    <definedName name="○月別死者数の推移">#REF!</definedName>
    <definedName name="HTML_CodePage" hidden="1">932</definedName>
    <definedName name="HTML_Control" hidden="1">{"'法令データ'!$A$1:$B$1"}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"E:\ｍｙ　ｈｏｍｅ\9年事故データ\MyHTML.htm"</definedName>
    <definedName name="HTML_Title" hidden="1">"１２月末事故データ"</definedName>
    <definedName name="事故推移１月２日用" hidden="1">{"'法令データ'!$A$1:$B$1"}</definedName>
  </definedNames>
  <calcPr calcMode="manual" fullCalcOnLoad="1"/>
</workbook>
</file>

<file path=xl/sharedStrings.xml><?xml version="1.0" encoding="utf-8"?>
<sst xmlns="http://schemas.openxmlformats.org/spreadsheetml/2006/main" count="43" uniqueCount="40">
  <si>
    <t>平成元年</t>
  </si>
  <si>
    <t>指数</t>
  </si>
  <si>
    <t>運転免許</t>
  </si>
  <si>
    <t>年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</si>
  <si>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</si>
  <si>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</si>
  <si>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</si>
  <si>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</si>
  <si>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</si>
  <si>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</si>
  <si>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</si>
  <si>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</si>
  <si>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</si>
  <si>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</si>
  <si>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</si>
  <si>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保有者数</t>
  </si>
  <si>
    <t xml:space="preserve">   男性</t>
  </si>
  <si>
    <t xml:space="preserve">   女性</t>
  </si>
  <si>
    <t xml:space="preserve">  高齢者</t>
  </si>
  <si>
    <t xml:space="preserve">  （人）</t>
  </si>
  <si>
    <t>昭和51年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</si>
  <si>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</si>
  <si>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</si>
  <si>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</si>
  <si>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</si>
  <si>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</si>
  <si>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</si>
  <si>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</si>
  <si>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</si>
  <si>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</si>
  <si>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</si>
  <si>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</si>
  <si>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</si>
  <si>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13</t>
  </si>
  <si>
    <t>14</t>
  </si>
  <si>
    <t>15</t>
  </si>
  <si>
    <t>16</t>
  </si>
  <si>
    <t>17</t>
  </si>
  <si>
    <t>図4-2　運転免許保有者数の推移（昭和51年～平成17年）</t>
  </si>
  <si>
    <t>注１：指数は、昭和54年を100とした場合の値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</si>
</sst>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%"/>
    <numFmt numFmtId="179" formatCode="0_ "/>
    <numFmt numFmtId="180" formatCode="#,##0_ "/>
    <numFmt numFmtId="181" formatCode="#,##0.0;[Red]\-#,##0.0"/>
    <numFmt numFmtId="182" formatCode="#"/>
    <numFmt numFmtId="183" formatCode="#,##0.0_ ;[Red]\-#,##0.0\ "/>
    <numFmt numFmtId="184" formatCode="#,##0.0_ "/>
    <numFmt numFmtId="185" formatCode="#,##0.0;\-#,##0.0"/>
    <numFmt numFmtId="186" formatCode="[$-411]\ \ ggg\ e&quot;年 &quot;m&quot;月 &quot;d&quot;日&quot;"/>
    <numFmt numFmtId="187" formatCode="###\ ###\ ###"/>
    <numFmt numFmtId="188" formatCode="\+#,##0.0;\-#,##0.0;&quot;±&quot;#,##0.0"/>
    <numFmt numFmtId="189" formatCode="\+#,##0;\-#,##0;&quot;±&quot;#,##0"/>
    <numFmt numFmtId="190" formatCode="#,##0.00_ ;[Red]\-#,##0.00\ "/>
    <numFmt numFmtId="191" formatCode="#,##0;\-#,##0;&quot;±&quot;#,##0"/>
    <numFmt numFmtId="192" formatCode="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&quot;人&quot;"/>
    <numFmt numFmtId="197" formatCode="#,##0&quot;台&quot;"/>
    <numFmt numFmtId="198" formatCode="#,##0_);[Red]\(#,##0\)"/>
    <numFmt numFmtId="199" formatCode="#,##0.000;\-#,##0.000"/>
    <numFmt numFmtId="200" formatCode="#.0"/>
    <numFmt numFmtId="201" formatCode="0.0_);[Red]\(0.0\)"/>
    <numFmt numFmtId="202" formatCode="_ * #,##0_ ;_ * \-#,##0_ ;_ * &quot; &quot;_ ;_ @_ "/>
    <numFmt numFmtId="203" formatCode="_ * #,##0\ ;_ * \-#,##0\ ;_ * &quot; &quot;\ ;_ @\ "/>
    <numFmt numFmtId="204" formatCode="\ #,##0;\ \-#,##0;&quot; &quot;;\ @\ "/>
    <numFmt numFmtId="205" formatCode="[$-411]\ \ ggge&quot;年&quot;m&quot;月&quot;d&quot;日&quot;"/>
    <numFmt numFmtId="206" formatCode="[$-411]\ \ \ ggge&quot;年&quot;m&quot;月&quot;d&quot;日&quot;"/>
    <numFmt numFmtId="207" formatCode="[$-411]\ \ ggge&quot;年 &quot;m&quot;月 &quot;d&quot;日&quot;"/>
    <numFmt numFmtId="208" formatCode="0.0000"/>
    <numFmt numFmtId="209" formatCode="#,##0.00_ "/>
    <numFmt numFmtId="210" formatCode="0.0&quot;倍&quot;"/>
    <numFmt numFmtId="211" formatCode="&quot;¥&quot;#,##0.0;[Red]&quot;¥&quot;\-#,##0.0"/>
    <numFmt numFmtId="212" formatCode="0_);[Red]\(0\)"/>
    <numFmt numFmtId="213" formatCode="0.0_ "/>
    <numFmt numFmtId="214" formatCode="0.00_ "/>
    <numFmt numFmtId="215" formatCode="0.00000"/>
    <numFmt numFmtId="216" formatCode="0.000000"/>
    <numFmt numFmtId="217" formatCode="0.0000000000000%"/>
    <numFmt numFmtId="218" formatCode="#,##0.00_);[Red]\(#,##0.00\)"/>
    <numFmt numFmtId="219" formatCode="0.000_ "/>
    <numFmt numFmtId="220" formatCode="#,##0_ ;[Red]\-#,##0\ "/>
    <numFmt numFmtId="221" formatCode="#\ ?/10"/>
    <numFmt numFmtId="222" formatCode="0.00000000"/>
    <numFmt numFmtId="223" formatCode="0.0000000"/>
    <numFmt numFmtId="224" formatCode="#,##0_);\(#,##0\)"/>
    <numFmt numFmtId="225" formatCode="###\ ###"/>
    <numFmt numFmtId="226" formatCode="#,##0.0&quot;%&quot;;[Red]\-#,##0.0&quot;%&quot;"/>
    <numFmt numFmtId="227" formatCode="[Blue]\+#,##0;[Red]\-#,##0"/>
    <numFmt numFmtId="228" formatCode="[Blue]\+#,##0.0;[Red]\-#,##0.0"/>
    <numFmt numFmtId="229" formatCode="\+0_ ;[Red]\-0\ 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明朝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8"/>
      <color indexed="57"/>
      <name val="游ゴシック Light"/>
      <family val="3"/>
    </font>
    <font>
      <b/>
      <sz val="15"/>
      <color indexed="57"/>
      <name val="游ゴシック"/>
      <family val="3"/>
    </font>
    <font>
      <b/>
      <sz val="13"/>
      <color indexed="57"/>
      <name val="游ゴシック"/>
      <family val="3"/>
    </font>
    <font>
      <b/>
      <sz val="11"/>
      <color indexed="57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10"/>
      <name val="游ゴシック"/>
      <family val="3"/>
    </font>
    <font>
      <sz val="11"/>
      <color indexed="10"/>
      <name val="游ゴシック"/>
      <family val="3"/>
    </font>
    <font>
      <b/>
      <sz val="11"/>
      <color indexed="9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3" fontId="7" fillId="0" borderId="11" xfId="0" applyNumberFormat="1" applyFont="1" applyBorder="1" applyAlignment="1">
      <alignment/>
    </xf>
    <xf numFmtId="1" fontId="7" fillId="0" borderId="11" xfId="0" applyNumberFormat="1" applyFont="1" applyBorder="1" applyAlignment="1">
      <alignment/>
    </xf>
    <xf numFmtId="49" fontId="7" fillId="0" borderId="17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/>
    </xf>
    <xf numFmtId="1" fontId="7" fillId="0" borderId="17" xfId="0" applyNumberFormat="1" applyFont="1" applyBorder="1" applyAlignment="1">
      <alignment/>
    </xf>
    <xf numFmtId="3" fontId="7" fillId="0" borderId="17" xfId="0" applyNumberFormat="1" applyFont="1" applyFill="1" applyBorder="1" applyAlignment="1">
      <alignment/>
    </xf>
    <xf numFmtId="49" fontId="7" fillId="0" borderId="20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/>
    </xf>
    <xf numFmtId="1" fontId="7" fillId="0" borderId="20" xfId="0" applyNumberFormat="1" applyFont="1" applyBorder="1" applyAlignment="1">
      <alignment/>
    </xf>
    <xf numFmtId="3" fontId="7" fillId="0" borderId="20" xfId="0" applyNumberFormat="1" applyFont="1" applyFill="1" applyBorder="1" applyAlignment="1">
      <alignment/>
    </xf>
    <xf numFmtId="0" fontId="8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showGridLines="0" tabSelected="1" zoomScalePageLayoutView="0" workbookViewId="0" topLeftCell="A1">
      <selection activeCell="A2" sqref="A2"/>
    </sheetView>
  </sheetViews>
  <sheetFormatPr defaultColWidth="0" defaultRowHeight="14.25"/>
  <cols>
    <col min="1" max="2" width="11.296875" style="1" customWidth="1"/>
    <col min="3" max="3" width="5.296875" style="1" customWidth="1"/>
    <col min="4" max="4" width="11.296875" style="1" customWidth="1"/>
    <col min="5" max="5" width="5.296875" style="1" customWidth="1"/>
    <col min="6" max="6" width="11.296875" style="1" customWidth="1"/>
    <col min="7" max="7" width="5.296875" style="1" customWidth="1"/>
    <col min="8" max="8" width="11.296875" style="1" customWidth="1"/>
    <col min="9" max="9" width="5.296875" style="1" customWidth="1"/>
    <col min="10" max="54" width="11.296875" style="1" customWidth="1"/>
    <col min="55" max="16384" width="0" style="1" hidden="1" customWidth="1"/>
  </cols>
  <sheetData>
    <row r="1" ht="12.75">
      <c r="A1" s="1" t="s">
        <v>38</v>
      </c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12.75">
      <c r="A3" s="3"/>
      <c r="B3" s="4" t="s">
        <v>2</v>
      </c>
      <c r="C3" s="5"/>
      <c r="D3" s="6"/>
      <c r="E3" s="6"/>
      <c r="F3" s="6"/>
      <c r="G3" s="7"/>
      <c r="H3" s="4"/>
      <c r="I3" s="8"/>
    </row>
    <row r="4" spans="1:9" ht="12.75">
      <c r="A4" s="9"/>
      <c r="B4" s="10" t="s">
        <v>15</v>
      </c>
      <c r="C4" s="11"/>
      <c r="D4" s="4" t="s">
        <v>16</v>
      </c>
      <c r="E4" s="7"/>
      <c r="F4" s="4" t="s">
        <v>17</v>
      </c>
      <c r="G4" s="7"/>
      <c r="H4" s="10" t="s">
        <v>18</v>
      </c>
      <c r="I4" s="11"/>
    </row>
    <row r="5" spans="1:9" ht="12.75">
      <c r="A5" s="12" t="s">
        <v>3</v>
      </c>
      <c r="B5" s="12" t="s">
        <v>19</v>
      </c>
      <c r="C5" s="13" t="s">
        <v>1</v>
      </c>
      <c r="D5" s="12"/>
      <c r="E5" s="13" t="s">
        <v>1</v>
      </c>
      <c r="F5" s="12"/>
      <c r="G5" s="13" t="s">
        <v>1</v>
      </c>
      <c r="H5" s="12"/>
      <c r="I5" s="13" t="s">
        <v>1</v>
      </c>
    </row>
    <row r="6" spans="1:9" ht="12.75">
      <c r="A6" s="3" t="s">
        <v>20</v>
      </c>
      <c r="B6" s="14">
        <f aca="true" t="shared" si="0" ref="B6:B31">D6+F6</f>
        <v>35148742</v>
      </c>
      <c r="C6" s="15">
        <f>B6/B9*100</f>
        <v>85.63908143279238</v>
      </c>
      <c r="D6" s="14">
        <v>26956923</v>
      </c>
      <c r="E6" s="15">
        <f>D6/D9*100</f>
        <v>91.23033890389263</v>
      </c>
      <c r="F6" s="14">
        <v>8191819</v>
      </c>
      <c r="G6" s="15">
        <f>F6/F9*100</f>
        <v>71.26620184857755</v>
      </c>
      <c r="H6" s="14">
        <f>395850+167306</f>
        <v>563156</v>
      </c>
      <c r="I6" s="15">
        <f>H6/H9*100</f>
        <v>67.53538929422882</v>
      </c>
    </row>
    <row r="7" spans="1:9" ht="12.75">
      <c r="A7" s="16" t="s">
        <v>21</v>
      </c>
      <c r="B7" s="17">
        <f t="shared" si="0"/>
        <v>37022922</v>
      </c>
      <c r="C7" s="18">
        <f>B7/B9*100</f>
        <v>90.20547682867058</v>
      </c>
      <c r="D7" s="17">
        <v>27769945</v>
      </c>
      <c r="E7" s="18">
        <f>D7/D9*100</f>
        <v>93.98184999424669</v>
      </c>
      <c r="F7" s="17">
        <v>9252977</v>
      </c>
      <c r="G7" s="18">
        <f>F7/F9*100</f>
        <v>80.4979366099575</v>
      </c>
      <c r="H7" s="17">
        <f>444786+202913</f>
        <v>647699</v>
      </c>
      <c r="I7" s="18">
        <f>H7/H9*100</f>
        <v>77.67404433315585</v>
      </c>
    </row>
    <row r="8" spans="1:9" ht="12.75">
      <c r="A8" s="16" t="s">
        <v>22</v>
      </c>
      <c r="B8" s="17">
        <f t="shared" si="0"/>
        <v>39174099</v>
      </c>
      <c r="C8" s="18">
        <f>B8/B9*100</f>
        <v>95.44676888627396</v>
      </c>
      <c r="D8" s="17">
        <v>28730091</v>
      </c>
      <c r="E8" s="18">
        <f>D8/D9*100</f>
        <v>97.2312729709424</v>
      </c>
      <c r="F8" s="17">
        <v>10444008</v>
      </c>
      <c r="G8" s="18">
        <f>F8/F9*100</f>
        <v>90.85952487917015</v>
      </c>
      <c r="H8" s="17">
        <f>496934+241109</f>
        <v>738043</v>
      </c>
      <c r="I8" s="18">
        <f>H8/H9*100</f>
        <v>88.50837302786532</v>
      </c>
    </row>
    <row r="9" spans="1:9" ht="12.75">
      <c r="A9" s="16" t="s">
        <v>23</v>
      </c>
      <c r="B9" s="17">
        <f t="shared" si="0"/>
        <v>41042876</v>
      </c>
      <c r="C9" s="18">
        <f>B9/B9*100</f>
        <v>100</v>
      </c>
      <c r="D9" s="17">
        <v>29548200</v>
      </c>
      <c r="E9" s="18">
        <f>D9/D9*100</f>
        <v>100</v>
      </c>
      <c r="F9" s="17">
        <v>11494676</v>
      </c>
      <c r="G9" s="18">
        <f>F9/F9*100</f>
        <v>100</v>
      </c>
      <c r="H9" s="17">
        <f>552117+281751</f>
        <v>833868</v>
      </c>
      <c r="I9" s="18">
        <f>H9/H9*100</f>
        <v>100</v>
      </c>
    </row>
    <row r="10" spans="1:9" ht="12.75">
      <c r="A10" s="16" t="s">
        <v>24</v>
      </c>
      <c r="B10" s="17">
        <f t="shared" si="0"/>
        <v>43000383</v>
      </c>
      <c r="C10" s="18">
        <f>B10/B9*100</f>
        <v>104.76941966737418</v>
      </c>
      <c r="D10" s="17">
        <v>30408233</v>
      </c>
      <c r="E10" s="18">
        <f>D10/D9*100</f>
        <v>102.91061046019723</v>
      </c>
      <c r="F10" s="17">
        <v>12592150</v>
      </c>
      <c r="G10" s="18">
        <f>F10/F9*100</f>
        <v>109.54767233108615</v>
      </c>
      <c r="H10" s="17">
        <f>613052+336196</f>
        <v>949248</v>
      </c>
      <c r="I10" s="18">
        <f>H10/H9*100</f>
        <v>113.83672235893452</v>
      </c>
    </row>
    <row r="11" spans="1:9" ht="12.75">
      <c r="A11" s="16" t="s">
        <v>25</v>
      </c>
      <c r="B11" s="17">
        <f t="shared" si="0"/>
        <v>44973064</v>
      </c>
      <c r="C11" s="18">
        <f>B11/B9*100</f>
        <v>109.57581042809963</v>
      </c>
      <c r="D11" s="17">
        <v>31212847</v>
      </c>
      <c r="E11" s="18">
        <f>D11/D9*100</f>
        <v>105.63366634854239</v>
      </c>
      <c r="F11" s="17">
        <v>13760217</v>
      </c>
      <c r="G11" s="18">
        <f>F11/F9*100</f>
        <v>119.70948115457973</v>
      </c>
      <c r="H11" s="17">
        <f>671753+396202</f>
        <v>1067955</v>
      </c>
      <c r="I11" s="18">
        <f>H11/H9*100</f>
        <v>128.07242872972702</v>
      </c>
    </row>
    <row r="12" spans="1:9" ht="12.75">
      <c r="A12" s="16" t="s">
        <v>26</v>
      </c>
      <c r="B12" s="17">
        <f t="shared" si="0"/>
        <v>46978577</v>
      </c>
      <c r="C12" s="18">
        <f>B12/B9*100</f>
        <v>114.4621955829801</v>
      </c>
      <c r="D12" s="17">
        <v>32024310</v>
      </c>
      <c r="E12" s="18">
        <f>D12/D9*100</f>
        <v>108.37990131378561</v>
      </c>
      <c r="F12" s="17">
        <v>14954267</v>
      </c>
      <c r="G12" s="18">
        <f>F12/F9*100</f>
        <v>130.09733375694975</v>
      </c>
      <c r="H12" s="17">
        <f>733267+457340</f>
        <v>1190607</v>
      </c>
      <c r="I12" s="18">
        <f>H12/H9*100</f>
        <v>142.78123156182994</v>
      </c>
    </row>
    <row r="13" spans="1:9" ht="12.75">
      <c r="A13" s="16" t="s">
        <v>27</v>
      </c>
      <c r="B13" s="17">
        <f t="shared" si="0"/>
        <v>48814356</v>
      </c>
      <c r="C13" s="18">
        <f>B13/B9*100</f>
        <v>118.9350278474637</v>
      </c>
      <c r="D13" s="17">
        <v>32789800</v>
      </c>
      <c r="E13" s="18">
        <f>D13/D9*100</f>
        <v>110.97054981352501</v>
      </c>
      <c r="F13" s="17">
        <v>16024556</v>
      </c>
      <c r="G13" s="18">
        <f>F13/F9*100</f>
        <v>139.40850529410312</v>
      </c>
      <c r="H13" s="17">
        <f>790018+535809</f>
        <v>1325827</v>
      </c>
      <c r="I13" s="18">
        <f>H13/H9*100</f>
        <v>158.9972273789137</v>
      </c>
    </row>
    <row r="14" spans="1:9" ht="12.75">
      <c r="A14" s="16" t="s">
        <v>28</v>
      </c>
      <c r="B14" s="17">
        <f t="shared" si="0"/>
        <v>50606685</v>
      </c>
      <c r="C14" s="18">
        <f>B14/B9*100</f>
        <v>123.30199521105685</v>
      </c>
      <c r="D14" s="17">
        <v>33542077</v>
      </c>
      <c r="E14" s="18">
        <f>D14/D9*100</f>
        <v>113.51648154540716</v>
      </c>
      <c r="F14" s="17">
        <v>17064608</v>
      </c>
      <c r="G14" s="18">
        <f>F14/F9*100</f>
        <v>148.45662461473466</v>
      </c>
      <c r="H14" s="17">
        <f>847714+621572</f>
        <v>1469286</v>
      </c>
      <c r="I14" s="18">
        <f>H14/H9*100</f>
        <v>176.20126926563918</v>
      </c>
    </row>
    <row r="15" spans="1:9" ht="12.75">
      <c r="A15" s="16" t="s">
        <v>29</v>
      </c>
      <c r="B15" s="17">
        <f t="shared" si="0"/>
        <v>52347735</v>
      </c>
      <c r="C15" s="18">
        <f>B15/B9*100</f>
        <v>127.54402249978779</v>
      </c>
      <c r="D15" s="17">
        <v>34277091</v>
      </c>
      <c r="E15" s="18">
        <f>D15/D9*100</f>
        <v>116.00399009076693</v>
      </c>
      <c r="F15" s="17">
        <v>18070644</v>
      </c>
      <c r="G15" s="18">
        <f>F15/F9*100</f>
        <v>157.20881562907906</v>
      </c>
      <c r="H15" s="17">
        <f>932132+702805</f>
        <v>1634937</v>
      </c>
      <c r="I15" s="18">
        <f>H15/H9*100</f>
        <v>196.06664364143964</v>
      </c>
    </row>
    <row r="16" spans="1:9" ht="12.75">
      <c r="A16" s="16" t="s">
        <v>30</v>
      </c>
      <c r="B16" s="17">
        <f t="shared" si="0"/>
        <v>54079827</v>
      </c>
      <c r="C16" s="18">
        <f>B16/B9*100</f>
        <v>131.76422383265734</v>
      </c>
      <c r="D16" s="17">
        <v>35036361</v>
      </c>
      <c r="E16" s="18">
        <f>D16/D9*100</f>
        <v>118.57358823887749</v>
      </c>
      <c r="F16" s="17">
        <v>19043466</v>
      </c>
      <c r="G16" s="18">
        <f>F16/F9*100</f>
        <v>165.67205548029366</v>
      </c>
      <c r="H16" s="17">
        <f>1016770+798132</f>
        <v>1814902</v>
      </c>
      <c r="I16" s="18">
        <f>H16/H9*100</f>
        <v>217.6485966603827</v>
      </c>
    </row>
    <row r="17" spans="1:9" ht="12.75">
      <c r="A17" s="16" t="s">
        <v>31</v>
      </c>
      <c r="B17" s="17">
        <f t="shared" si="0"/>
        <v>55724173</v>
      </c>
      <c r="C17" s="18">
        <f>B17/B9*100</f>
        <v>135.77063410468605</v>
      </c>
      <c r="D17" s="17">
        <v>35752664</v>
      </c>
      <c r="E17" s="18">
        <f>D17/D9*100</f>
        <v>120.99777313000453</v>
      </c>
      <c r="F17" s="17">
        <v>19971509</v>
      </c>
      <c r="G17" s="18">
        <f>F17/F9*100</f>
        <v>173.74573237209992</v>
      </c>
      <c r="H17" s="17">
        <f>1109992+897328</f>
        <v>2007320</v>
      </c>
      <c r="I17" s="18">
        <f>H17/H9*100</f>
        <v>240.72395151270945</v>
      </c>
    </row>
    <row r="18" spans="1:9" ht="12.75">
      <c r="A18" s="16" t="s">
        <v>32</v>
      </c>
      <c r="B18" s="17">
        <f t="shared" si="0"/>
        <v>57423924</v>
      </c>
      <c r="C18" s="18">
        <f>B18/B9*100</f>
        <v>139.91203735332778</v>
      </c>
      <c r="D18" s="17">
        <v>36483593</v>
      </c>
      <c r="E18" s="18">
        <f>D18/D9*100</f>
        <v>123.47145680616755</v>
      </c>
      <c r="F18" s="17">
        <v>20940331</v>
      </c>
      <c r="G18" s="18">
        <f>F18/F9*100</f>
        <v>182.17417350432495</v>
      </c>
      <c r="H18" s="17">
        <f>1236549+985826</f>
        <v>2222375</v>
      </c>
      <c r="I18" s="18">
        <f>H18/H9*100</f>
        <v>266.51400461463925</v>
      </c>
    </row>
    <row r="19" spans="1:9" ht="12.75">
      <c r="A19" s="9" t="s">
        <v>0</v>
      </c>
      <c r="B19" s="17">
        <f t="shared" si="0"/>
        <v>59159342</v>
      </c>
      <c r="C19" s="18">
        <f>B19/B9*100</f>
        <v>144.14034240680405</v>
      </c>
      <c r="D19" s="17">
        <v>37244077</v>
      </c>
      <c r="E19" s="18">
        <f>D19/D9*100</f>
        <v>126.04516349557673</v>
      </c>
      <c r="F19" s="17">
        <v>21915265</v>
      </c>
      <c r="G19" s="18">
        <f>F19/F9*100</f>
        <v>190.65578707916603</v>
      </c>
      <c r="H19" s="17">
        <f>1400556+1092719</f>
        <v>2493275</v>
      </c>
      <c r="I19" s="18">
        <f>H19/H9*100</f>
        <v>299.00116085519534</v>
      </c>
    </row>
    <row r="20" spans="1:9" ht="12.75">
      <c r="A20" s="16" t="s">
        <v>4</v>
      </c>
      <c r="B20" s="17">
        <f t="shared" si="0"/>
        <v>60908993</v>
      </c>
      <c r="C20" s="18">
        <f>B20/B9*100</f>
        <v>148.4033258293108</v>
      </c>
      <c r="D20" s="17">
        <v>38028875</v>
      </c>
      <c r="E20" s="18">
        <f>D20/D9*100</f>
        <v>128.70115607718913</v>
      </c>
      <c r="F20" s="17">
        <v>22880118</v>
      </c>
      <c r="G20" s="18">
        <f>F20/F9*100</f>
        <v>199.04969918247372</v>
      </c>
      <c r="H20" s="17">
        <f>1586738+1225383</f>
        <v>2812121</v>
      </c>
      <c r="I20" s="18">
        <f>H20/H9*100</f>
        <v>337.2381480042405</v>
      </c>
    </row>
    <row r="21" spans="1:9" ht="12.75">
      <c r="A21" s="16" t="s">
        <v>5</v>
      </c>
      <c r="B21" s="17">
        <f t="shared" si="0"/>
        <v>62553596</v>
      </c>
      <c r="C21" s="18">
        <f>B21/B9*100</f>
        <v>152.41036227578203</v>
      </c>
      <c r="D21" s="17">
        <v>38773374</v>
      </c>
      <c r="E21" s="18">
        <f>D21/D9*100</f>
        <v>131.2207647166325</v>
      </c>
      <c r="F21" s="17">
        <v>23780222</v>
      </c>
      <c r="G21" s="18">
        <f>F21/F9*100</f>
        <v>206.88031572181765</v>
      </c>
      <c r="H21" s="17">
        <f>1808094+1347648</f>
        <v>3155742</v>
      </c>
      <c r="I21" s="18">
        <f>H21/H9*100</f>
        <v>378.446228899538</v>
      </c>
    </row>
    <row r="22" spans="1:9" ht="12.75">
      <c r="A22" s="16" t="s">
        <v>6</v>
      </c>
      <c r="B22" s="17">
        <f t="shared" si="0"/>
        <v>64172276</v>
      </c>
      <c r="C22" s="18">
        <f>B22/B9*100</f>
        <v>156.3542379437542</v>
      </c>
      <c r="D22" s="17">
        <v>39482617</v>
      </c>
      <c r="E22" s="18">
        <f>D22/D9*100</f>
        <v>133.6210564433705</v>
      </c>
      <c r="F22" s="17">
        <v>24689659</v>
      </c>
      <c r="G22" s="18">
        <f>F22/$F$9*100</f>
        <v>214.79212637224396</v>
      </c>
      <c r="H22" s="17">
        <f>2027668+1499271</f>
        <v>3526939</v>
      </c>
      <c r="I22" s="18">
        <f>H22/$H$9*100</f>
        <v>422.9613080247713</v>
      </c>
    </row>
    <row r="23" spans="1:9" ht="12.75">
      <c r="A23" s="16" t="s">
        <v>7</v>
      </c>
      <c r="B23" s="17">
        <f t="shared" si="0"/>
        <v>65695677</v>
      </c>
      <c r="C23" s="18">
        <f aca="true" t="shared" si="1" ref="C23:C34">B23/B$9*100</f>
        <v>160.06596857393717</v>
      </c>
      <c r="D23" s="17">
        <v>40143572</v>
      </c>
      <c r="E23" s="18">
        <f>D23/D$9*100</f>
        <v>135.85792704800969</v>
      </c>
      <c r="F23" s="17">
        <v>25552105</v>
      </c>
      <c r="G23" s="18">
        <f aca="true" t="shared" si="2" ref="G23:G34">F23/$F$9*100</f>
        <v>222.29513037166075</v>
      </c>
      <c r="H23" s="17">
        <f>2255884+1681852</f>
        <v>3937736</v>
      </c>
      <c r="I23" s="18">
        <f aca="true" t="shared" si="3" ref="I23:I34">H23/$H$9*100</f>
        <v>472.22534022171374</v>
      </c>
    </row>
    <row r="24" spans="1:9" ht="12.75">
      <c r="A24" s="16" t="s">
        <v>8</v>
      </c>
      <c r="B24" s="17">
        <v>67205667</v>
      </c>
      <c r="C24" s="18">
        <f t="shared" si="1"/>
        <v>163.7450236187152</v>
      </c>
      <c r="D24" s="17">
        <v>40793347</v>
      </c>
      <c r="E24" s="18">
        <f aca="true" t="shared" si="4" ref="E24:E34">D24/D$9*100</f>
        <v>138.05696116853142</v>
      </c>
      <c r="F24" s="17">
        <v>26412320</v>
      </c>
      <c r="G24" s="18">
        <f t="shared" si="2"/>
        <v>229.77872538556113</v>
      </c>
      <c r="H24" s="17">
        <v>4344463</v>
      </c>
      <c r="I24" s="18">
        <f t="shared" si="3"/>
        <v>521.001285575175</v>
      </c>
    </row>
    <row r="25" spans="1:9" ht="12.75">
      <c r="A25" s="16" t="s">
        <v>9</v>
      </c>
      <c r="B25" s="17">
        <v>68563830</v>
      </c>
      <c r="C25" s="18">
        <f t="shared" si="1"/>
        <v>167.0541557565313</v>
      </c>
      <c r="D25" s="17">
        <v>41406176</v>
      </c>
      <c r="E25" s="18">
        <f t="shared" si="4"/>
        <v>140.1309589078184</v>
      </c>
      <c r="F25" s="17">
        <v>27157654</v>
      </c>
      <c r="G25" s="18">
        <f t="shared" si="2"/>
        <v>236.26289249040164</v>
      </c>
      <c r="H25" s="17">
        <v>4792613</v>
      </c>
      <c r="I25" s="18">
        <f t="shared" si="3"/>
        <v>574.7448037339243</v>
      </c>
    </row>
    <row r="26" spans="1:9" ht="12.75">
      <c r="A26" s="16" t="s">
        <v>10</v>
      </c>
      <c r="B26" s="17">
        <f t="shared" si="0"/>
        <v>69874878</v>
      </c>
      <c r="C26" s="18">
        <f t="shared" si="1"/>
        <v>170.24849330734037</v>
      </c>
      <c r="D26" s="17">
        <v>41973336</v>
      </c>
      <c r="E26" s="18">
        <f t="shared" si="4"/>
        <v>142.0503990090767</v>
      </c>
      <c r="F26" s="17">
        <v>27901542</v>
      </c>
      <c r="G26" s="18">
        <f t="shared" si="2"/>
        <v>242.73447985832743</v>
      </c>
      <c r="H26" s="17">
        <v>5250024</v>
      </c>
      <c r="I26" s="18">
        <f t="shared" si="3"/>
        <v>629.5989293269439</v>
      </c>
    </row>
    <row r="27" spans="1:9" ht="12.75">
      <c r="A27" s="16" t="s">
        <v>11</v>
      </c>
      <c r="B27" s="17">
        <f>D27+F27</f>
        <v>71271222</v>
      </c>
      <c r="C27" s="18">
        <f t="shared" si="1"/>
        <v>173.65065255173639</v>
      </c>
      <c r="D27" s="17">
        <v>42578341</v>
      </c>
      <c r="E27" s="18">
        <f t="shared" si="4"/>
        <v>144.09791797808327</v>
      </c>
      <c r="F27" s="17">
        <v>28692881</v>
      </c>
      <c r="G27" s="18">
        <f t="shared" si="2"/>
        <v>249.61887572994664</v>
      </c>
      <c r="H27" s="17">
        <v>5781019</v>
      </c>
      <c r="I27" s="18">
        <f t="shared" si="3"/>
        <v>693.277473173212</v>
      </c>
    </row>
    <row r="28" spans="1:9" ht="12.75">
      <c r="A28" s="16" t="s">
        <v>12</v>
      </c>
      <c r="B28" s="17">
        <f>D28+F28</f>
        <v>72733411</v>
      </c>
      <c r="C28" s="18">
        <f t="shared" si="1"/>
        <v>177.21324158667633</v>
      </c>
      <c r="D28" s="17">
        <v>43223086</v>
      </c>
      <c r="E28" s="18">
        <f t="shared" si="4"/>
        <v>146.27992906505304</v>
      </c>
      <c r="F28" s="17">
        <v>29510325</v>
      </c>
      <c r="G28" s="18">
        <f t="shared" si="2"/>
        <v>256.7303767413714</v>
      </c>
      <c r="H28" s="17">
        <v>6358336</v>
      </c>
      <c r="I28" s="18">
        <f t="shared" si="3"/>
        <v>762.5110928828063</v>
      </c>
    </row>
    <row r="29" spans="1:9" ht="12.75">
      <c r="A29" s="16" t="s">
        <v>13</v>
      </c>
      <c r="B29" s="17">
        <f>D29+F29</f>
        <v>73792756</v>
      </c>
      <c r="C29" s="18">
        <f t="shared" si="1"/>
        <v>179.7943107105847</v>
      </c>
      <c r="D29" s="17">
        <v>43601205</v>
      </c>
      <c r="E29" s="18">
        <f t="shared" si="4"/>
        <v>147.55959753893637</v>
      </c>
      <c r="F29" s="17">
        <v>30191551</v>
      </c>
      <c r="G29" s="18">
        <f t="shared" si="2"/>
        <v>262.65682477696635</v>
      </c>
      <c r="H29" s="17">
        <v>6784884</v>
      </c>
      <c r="I29" s="18">
        <f t="shared" si="3"/>
        <v>813.6640331563269</v>
      </c>
    </row>
    <row r="30" spans="1:9" ht="12.75">
      <c r="A30" s="16" t="s">
        <v>14</v>
      </c>
      <c r="B30" s="17">
        <f>D30+F30</f>
        <v>74686752</v>
      </c>
      <c r="C30" s="18">
        <f t="shared" si="1"/>
        <v>181.97251089324246</v>
      </c>
      <c r="D30" s="17">
        <v>43865900</v>
      </c>
      <c r="E30" s="18">
        <f t="shared" si="4"/>
        <v>148.45540506697532</v>
      </c>
      <c r="F30" s="17">
        <v>30820852</v>
      </c>
      <c r="G30" s="18">
        <f t="shared" si="2"/>
        <v>268.13154194167805</v>
      </c>
      <c r="H30" s="17">
        <v>7200504</v>
      </c>
      <c r="I30" s="18">
        <f t="shared" si="3"/>
        <v>863.5064542589475</v>
      </c>
    </row>
    <row r="31" spans="1:9" ht="12.75">
      <c r="A31" s="16" t="s">
        <v>33</v>
      </c>
      <c r="B31" s="17">
        <f t="shared" si="0"/>
        <v>75550711</v>
      </c>
      <c r="C31" s="18">
        <f t="shared" si="1"/>
        <v>184.0775266333675</v>
      </c>
      <c r="D31" s="17">
        <v>44143259</v>
      </c>
      <c r="E31" s="18">
        <f t="shared" si="4"/>
        <v>149.39407138167468</v>
      </c>
      <c r="F31" s="17">
        <v>31407452</v>
      </c>
      <c r="G31" s="18">
        <f t="shared" si="2"/>
        <v>273.23477408149654</v>
      </c>
      <c r="H31" s="17">
        <v>7654339</v>
      </c>
      <c r="I31" s="18">
        <f t="shared" si="3"/>
        <v>917.9317349988247</v>
      </c>
    </row>
    <row r="32" spans="1:9" ht="12.75">
      <c r="A32" s="16" t="s">
        <v>34</v>
      </c>
      <c r="B32" s="17">
        <f>D32+F32</f>
        <v>76533859</v>
      </c>
      <c r="C32" s="18">
        <f t="shared" si="1"/>
        <v>186.47294356272695</v>
      </c>
      <c r="D32" s="17">
        <v>44489377</v>
      </c>
      <c r="E32" s="18">
        <f t="shared" si="4"/>
        <v>150.56543884229833</v>
      </c>
      <c r="F32" s="17">
        <v>32044482</v>
      </c>
      <c r="G32" s="18">
        <f t="shared" si="2"/>
        <v>278.7767310709758</v>
      </c>
      <c r="H32" s="17">
        <v>8259706</v>
      </c>
      <c r="I32" s="18">
        <f t="shared" si="3"/>
        <v>990.5291964675465</v>
      </c>
    </row>
    <row r="33" spans="1:9" ht="12.75">
      <c r="A33" s="16" t="s">
        <v>35</v>
      </c>
      <c r="B33" s="17">
        <f>D33+F33</f>
        <v>77467729</v>
      </c>
      <c r="C33" s="18">
        <f t="shared" si="1"/>
        <v>188.74829580656092</v>
      </c>
      <c r="D33" s="17">
        <v>44786148</v>
      </c>
      <c r="E33" s="18">
        <f t="shared" si="4"/>
        <v>151.56980120616484</v>
      </c>
      <c r="F33" s="17">
        <v>32681581</v>
      </c>
      <c r="G33" s="18">
        <f t="shared" si="2"/>
        <v>284.3192883383577</v>
      </c>
      <c r="H33" s="17">
        <v>8791045</v>
      </c>
      <c r="I33" s="18">
        <f t="shared" si="3"/>
        <v>1054.2489938455487</v>
      </c>
    </row>
    <row r="34" spans="1:9" ht="12.75">
      <c r="A34" s="16" t="s">
        <v>36</v>
      </c>
      <c r="B34" s="17">
        <v>78246948</v>
      </c>
      <c r="C34" s="18">
        <f t="shared" si="1"/>
        <v>190.64684453399417</v>
      </c>
      <c r="D34" s="19">
        <v>45020226</v>
      </c>
      <c r="E34" s="18">
        <f t="shared" si="4"/>
        <v>152.36199159339657</v>
      </c>
      <c r="F34" s="19">
        <v>33226722</v>
      </c>
      <c r="G34" s="18">
        <f t="shared" si="2"/>
        <v>289.06184045552914</v>
      </c>
      <c r="H34" s="19">
        <v>9271698</v>
      </c>
      <c r="I34" s="18">
        <f t="shared" si="3"/>
        <v>1111.890371137878</v>
      </c>
    </row>
    <row r="35" spans="1:9" ht="12.75">
      <c r="A35" s="20" t="s">
        <v>37</v>
      </c>
      <c r="B35" s="21">
        <v>78798821</v>
      </c>
      <c r="C35" s="22">
        <f>B35/B$9*100</f>
        <v>191.9914700909361</v>
      </c>
      <c r="D35" s="23">
        <v>45135941</v>
      </c>
      <c r="E35" s="22">
        <f>D35/D$9*100</f>
        <v>152.75360597261425</v>
      </c>
      <c r="F35" s="23">
        <v>33662880</v>
      </c>
      <c r="G35" s="22">
        <f>F35/$F$9*100</f>
        <v>292.85627537479087</v>
      </c>
      <c r="H35" s="23">
        <v>9766298</v>
      </c>
      <c r="I35" s="22">
        <f>H35/$H$9*100</f>
        <v>1171.204315311296</v>
      </c>
    </row>
    <row r="37" ht="12.75">
      <c r="A37" s="24" t="s">
        <v>39</v>
      </c>
    </row>
  </sheetData>
  <sheetProtection/>
  <printOptions/>
  <pageMargins left="0.4" right="0.4" top="0.4" bottom="0.4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2022-07-28T03:10:37Z</dcterms:created>
  <dcterms:modified xsi:type="dcterms:W3CDTF">2022-07-28T03:10:37Z</dcterms:modified>
  <cp:category/>
  <cp:version/>
  <cp:contentType/>
  <cp:contentStatus/>
</cp:coreProperties>
</file>